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80" yWindow="6030" windowWidth="20010" windowHeight="11760" tabRatio="806" activeTab="0"/>
  </bookViews>
  <sheets>
    <sheet name="MALL" sheetId="1" r:id="rId1"/>
    <sheet name="Sammanställning" sheetId="2" state="hidden" r:id="rId2"/>
    <sheet name="Uträkning AG+Pension &amp; tot.lön" sheetId="3" state="hidden" r:id="rId3"/>
  </sheets>
  <definedNames>
    <definedName name="_xlfn.IFERROR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Marie Laur?n Laur?n-Edin</author>
    <author>Marie Laur?n Edin</author>
  </authors>
  <commentList>
    <comment ref="C13" authorId="0">
      <text>
        <r>
          <rPr>
            <b/>
            <sz val="9"/>
            <rFont val="Tahoma"/>
            <family val="2"/>
          </rPr>
          <t>Antal utbetalda timmar enligt grund fakturan</t>
        </r>
        <r>
          <rPr>
            <sz val="9"/>
            <rFont val="Tahoma"/>
            <family val="2"/>
          </rPr>
          <t xml:space="preserve">
</t>
        </r>
      </text>
    </comment>
    <comment ref="T12" authorId="1">
      <text>
        <r>
          <rPr>
            <b/>
            <sz val="9"/>
            <rFont val="Tahoma"/>
            <family val="2"/>
          </rPr>
          <t>Skriv in brutto lönen</t>
        </r>
        <r>
          <rPr>
            <sz val="9"/>
            <rFont val="Tahoma"/>
            <family val="2"/>
          </rPr>
          <t xml:space="preserve">
</t>
        </r>
      </text>
    </comment>
    <comment ref="W12" authorId="1">
      <text>
        <r>
          <rPr>
            <b/>
            <sz val="9"/>
            <rFont val="Tahoma"/>
            <family val="2"/>
          </rPr>
          <t>Skriv in brutto kostnaden för ob</t>
        </r>
        <r>
          <rPr>
            <sz val="9"/>
            <rFont val="Tahoma"/>
            <family val="2"/>
          </rPr>
          <t xml:space="preserve">
</t>
        </r>
      </text>
    </comment>
    <comment ref="P16" authorId="1">
      <text>
        <r>
          <rPr>
            <b/>
            <sz val="9"/>
            <rFont val="Tahoma"/>
            <family val="2"/>
          </rPr>
          <t>Utförda timmar X administrations schablon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Marie Laur?n Laur?n-Edin</author>
    <author>Marie Laur?n Edin</author>
  </authors>
  <commentList>
    <comment ref="V18" authorId="0">
      <text>
        <r>
          <rPr>
            <b/>
            <sz val="9"/>
            <rFont val="Tahoma"/>
            <family val="2"/>
          </rPr>
          <t>Lön</t>
        </r>
        <r>
          <rPr>
            <sz val="9"/>
            <rFont val="Tahoma"/>
            <family val="2"/>
          </rPr>
          <t xml:space="preserve">
</t>
        </r>
      </text>
    </comment>
    <comment ref="V19" authorId="1">
      <text>
        <r>
          <rPr>
            <b/>
            <sz val="9"/>
            <rFont val="Tahoma"/>
            <family val="2"/>
          </rPr>
          <t>Fyll i pensions %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Marie Laur?n Edin</author>
    <author>Marie Laur?n Laur?n-Edin</author>
  </authors>
  <commentList>
    <comment ref="I44" authorId="0">
      <text>
        <r>
          <rPr>
            <b/>
            <sz val="9"/>
            <rFont val="Tahoma"/>
            <family val="2"/>
          </rPr>
          <t>Skriv in procentsatsen för pensionen</t>
        </r>
        <r>
          <rPr>
            <sz val="9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9"/>
            <rFont val="Tahoma"/>
            <family val="2"/>
          </rPr>
          <t>Skriv in procentsatsen för pensionen</t>
        </r>
        <r>
          <rPr>
            <sz val="9"/>
            <rFont val="Tahoma"/>
            <family val="2"/>
          </rPr>
          <t xml:space="preserve">
</t>
        </r>
      </text>
    </comment>
    <comment ref="J16" authorId="1">
      <text>
        <r>
          <rPr>
            <b/>
            <sz val="9"/>
            <rFont val="Tahoma"/>
            <family val="2"/>
          </rPr>
          <t>initialer på assistenter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<sst xmlns="http://schemas.openxmlformats.org/spreadsheetml/2006/main" count="202" uniqueCount="133">
  <si>
    <t>Preliminärt beviljat belopp</t>
  </si>
  <si>
    <t>SUMMA</t>
  </si>
  <si>
    <t>Administration</t>
  </si>
  <si>
    <t>Personalomkostnader</t>
  </si>
  <si>
    <t>Arbetsmiljöinsatser</t>
  </si>
  <si>
    <t>Assistansomkostnader</t>
  </si>
  <si>
    <t>Utbildning</t>
  </si>
  <si>
    <t>OB</t>
  </si>
  <si>
    <t>Lön</t>
  </si>
  <si>
    <t>Ansökt belopp:</t>
  </si>
  <si>
    <t>över/under schablon</t>
  </si>
  <si>
    <t>(ansökan)</t>
  </si>
  <si>
    <t>Period:</t>
  </si>
  <si>
    <t xml:space="preserve">Godtagna kostnader </t>
  </si>
  <si>
    <t>Beräknat utfall</t>
  </si>
  <si>
    <t>Schablon</t>
  </si>
  <si>
    <t>Typ av kostnad</t>
  </si>
  <si>
    <t>Sökande:</t>
  </si>
  <si>
    <t>Ansökan inkom:</t>
  </si>
  <si>
    <t xml:space="preserve">Löne- och lönebikostnader </t>
  </si>
  <si>
    <t>Utbildningskostnader</t>
  </si>
  <si>
    <t>Omkostnader</t>
  </si>
  <si>
    <t xml:space="preserve">Administrationskostnader </t>
  </si>
  <si>
    <t>Beviljat belopp kr/tim</t>
  </si>
  <si>
    <t>Antal utförda timmar:</t>
  </si>
  <si>
    <t>Differens:</t>
  </si>
  <si>
    <t>LÖN</t>
  </si>
  <si>
    <t>Assistansomk</t>
  </si>
  <si>
    <t>Utbildningskost</t>
  </si>
  <si>
    <t>Arbetsmiljö</t>
  </si>
  <si>
    <t>Personalomk</t>
  </si>
  <si>
    <t>Admin</t>
  </si>
  <si>
    <t>TIMMAR:</t>
  </si>
  <si>
    <t>KONTROLL</t>
  </si>
  <si>
    <t>PO</t>
  </si>
  <si>
    <t>LÖN+OB</t>
  </si>
  <si>
    <t>Totalt:</t>
  </si>
  <si>
    <t>Summa kostnad ass:</t>
  </si>
  <si>
    <t>Sociala</t>
  </si>
  <si>
    <t>Kvitton</t>
  </si>
  <si>
    <t>Beviljad kostnad</t>
  </si>
  <si>
    <t>Antal timmar för perioden</t>
  </si>
  <si>
    <t>Ass.omkostnader</t>
  </si>
  <si>
    <t>Utb.kostnader</t>
  </si>
  <si>
    <t>Personalomk.</t>
  </si>
  <si>
    <t>Summa:</t>
  </si>
  <si>
    <t>Beräkning av timbelopp</t>
  </si>
  <si>
    <t>Summa tot:</t>
  </si>
  <si>
    <t>Timbelopp:</t>
  </si>
  <si>
    <t>Schablonbelopp:</t>
  </si>
  <si>
    <t>Övrigt</t>
  </si>
  <si>
    <t>Vår uträkning</t>
  </si>
  <si>
    <t>Uträkning av % för arbetsgivar avgiften</t>
  </si>
  <si>
    <t>Pension</t>
  </si>
  <si>
    <t>Lön+sem</t>
  </si>
  <si>
    <t>Arb.avg</t>
  </si>
  <si>
    <t>Ob</t>
  </si>
  <si>
    <t>Lön + sem x %</t>
  </si>
  <si>
    <t>OB x %</t>
  </si>
  <si>
    <t xml:space="preserve">Totalt: </t>
  </si>
  <si>
    <t>Försäkring</t>
  </si>
  <si>
    <t>Löneskatt 24,26%</t>
  </si>
  <si>
    <t xml:space="preserve">Arbg. Avg </t>
  </si>
  <si>
    <t xml:space="preserve">Löneskatt </t>
  </si>
  <si>
    <t xml:space="preserve">Semester ers </t>
  </si>
  <si>
    <t>Tot. Utbildning</t>
  </si>
  <si>
    <t>Antal timmar för perioden:</t>
  </si>
  <si>
    <t>Pers.möte</t>
  </si>
  <si>
    <t>Utbil. Tim</t>
  </si>
  <si>
    <t>tim.ers</t>
  </si>
  <si>
    <t>kr/tim</t>
  </si>
  <si>
    <t>utbil timmar</t>
  </si>
  <si>
    <t>Har assistans timmar under lön, Utbil- p möte, handledning</t>
  </si>
  <si>
    <t>Personal</t>
  </si>
  <si>
    <t>JOUR</t>
  </si>
  <si>
    <t>SEM</t>
  </si>
  <si>
    <t>Utbil+PO</t>
  </si>
  <si>
    <t>Totala lönekostnaden:</t>
  </si>
  <si>
    <t>Utbil</t>
  </si>
  <si>
    <t>Alla kostnader</t>
  </si>
  <si>
    <t>Kommun timmar</t>
  </si>
  <si>
    <t>Landstings timmar</t>
  </si>
  <si>
    <t>X</t>
  </si>
  <si>
    <t>Beräkning av ytterligare assistansersättning</t>
  </si>
  <si>
    <t>Timmar</t>
  </si>
  <si>
    <t>Assistans</t>
  </si>
  <si>
    <t>Tot</t>
  </si>
  <si>
    <t>Sjukkostnader</t>
  </si>
  <si>
    <t>Tot kostnader</t>
  </si>
  <si>
    <t>Tot antal timmar</t>
  </si>
  <si>
    <t>Sökt ytteligare ers</t>
  </si>
  <si>
    <t>Sökt kostnad</t>
  </si>
  <si>
    <t>Timbelopp</t>
  </si>
  <si>
    <t>Avslag</t>
  </si>
  <si>
    <t>Bolagets uträkning</t>
  </si>
  <si>
    <t>Notering:</t>
  </si>
  <si>
    <t>Tot:</t>
  </si>
  <si>
    <t>Notering</t>
  </si>
  <si>
    <t>Avdrag på Arb.avg samt pension</t>
  </si>
  <si>
    <t>Sammanlagt sjuklön:</t>
  </si>
  <si>
    <t>Pensionsavsättning</t>
  </si>
  <si>
    <t>Uträkning sjuklön</t>
  </si>
  <si>
    <t>Sökta kostnader:</t>
  </si>
  <si>
    <t>Avdragen sjuklön:</t>
  </si>
  <si>
    <t>LÖN inkl sem</t>
  </si>
  <si>
    <t>Om det finns landstingstimmar och kommun timmar</t>
  </si>
  <si>
    <t>Alla timmar</t>
  </si>
  <si>
    <t>kr/timme</t>
  </si>
  <si>
    <t>Totalt kvitton</t>
  </si>
  <si>
    <t>Lön totalt</t>
  </si>
  <si>
    <t>PO på lön</t>
  </si>
  <si>
    <t>Gr. Försäkring</t>
  </si>
  <si>
    <t>Intern utbl.</t>
  </si>
  <si>
    <r>
      <t xml:space="preserve">Extern utbildning </t>
    </r>
    <r>
      <rPr>
        <sz val="10"/>
        <color indexed="8"/>
        <rFont val="Calibri"/>
        <family val="2"/>
      </rPr>
      <t>Föreläsare utifrån, 7609</t>
    </r>
  </si>
  <si>
    <t>Antal tim</t>
  </si>
  <si>
    <t>10 % av schablon</t>
  </si>
  <si>
    <t>Tot. admin kost</t>
  </si>
  <si>
    <t>Utbildnings kost.</t>
  </si>
  <si>
    <t>Admin kostn.</t>
  </si>
  <si>
    <t>Ob totalt</t>
  </si>
  <si>
    <t>Arvoden</t>
  </si>
  <si>
    <t>Sökt ytterligare ers:</t>
  </si>
  <si>
    <t>Grundlön</t>
  </si>
  <si>
    <t>Löneskatt</t>
  </si>
  <si>
    <t>Arbetsgivar avg</t>
  </si>
  <si>
    <t>Total lönebikostnad</t>
  </si>
  <si>
    <t>Totala Ob kostnaden</t>
  </si>
  <si>
    <t>Pension OB</t>
  </si>
  <si>
    <t>Arb.avg OB</t>
  </si>
  <si>
    <t>Pension Lön</t>
  </si>
  <si>
    <t>Arb.avg Lön</t>
  </si>
  <si>
    <t>Uträkning av den totala lönebikostnaden</t>
  </si>
  <si>
    <t>Bolags spec. avs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</si>
</sst>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[$-41D]&quot;den &quot;d\ mmmm\ yyyy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_-* #,##0.0\ &quot;kr&quot;_-;\-* #,##0.0\ &quot;kr&quot;_-;_-* &quot;-&quot;??\ &quot;kr&quot;_-;_-@_-"/>
    <numFmt numFmtId="171" formatCode="_-* #,##0\ &quot;kr&quot;_-;\-* #,##0\ &quot;kr&quot;_-;_-* &quot;-&quot;??\ &quot;kr&quot;_-;_-@_-"/>
    <numFmt numFmtId="172" formatCode="0.000"/>
    <numFmt numFmtId="173" formatCode="#,##0.00\ _k_r"/>
    <numFmt numFmtId="174" formatCode="#,##0\ &quot;kr&quot;"/>
    <numFmt numFmtId="175" formatCode="0.0000"/>
    <numFmt numFmtId="176" formatCode="0.0000%"/>
    <numFmt numFmtId="177" formatCode="#,##0.000"/>
    <numFmt numFmtId="178" formatCode="#,##0.00\ &quot;kr&quot;"/>
  </numFmts>
  <fonts count="95">
    <font>
      <sz val="11"/>
      <color theme="1"/>
      <name val="Times New Roman"/>
      <family val="1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Times New Roman"/>
      <family val="1"/>
    </font>
    <font>
      <i/>
      <sz val="11"/>
      <color indexed="23"/>
      <name val="Calibri"/>
      <family val="2"/>
    </font>
    <font>
      <u val="single"/>
      <sz val="11"/>
      <color indexed="12"/>
      <name val="Times New Roman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u val="double"/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55"/>
      <name val="Calibri"/>
      <family val="2"/>
    </font>
    <font>
      <b/>
      <sz val="10"/>
      <color indexed="8"/>
      <name val="Calibri"/>
      <family val="2"/>
    </font>
    <font>
      <i/>
      <sz val="10"/>
      <color indexed="55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5"/>
      <name val="Times New Roman"/>
      <family val="1"/>
    </font>
    <font>
      <b/>
      <sz val="10"/>
      <color indexed="10"/>
      <name val="Calibri"/>
      <family val="2"/>
    </font>
    <font>
      <b/>
      <sz val="14"/>
      <color indexed="8"/>
      <name val="Calibri"/>
      <family val="2"/>
    </font>
    <font>
      <b/>
      <i/>
      <sz val="10"/>
      <color indexed="10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z val="10"/>
      <name val="Calibri"/>
      <family val="2"/>
    </font>
    <font>
      <b/>
      <sz val="9"/>
      <color indexed="8"/>
      <name val="Verdana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i/>
      <sz val="10"/>
      <color indexed="22"/>
      <name val="Verdana"/>
      <family val="2"/>
    </font>
    <font>
      <i/>
      <sz val="11"/>
      <color indexed="9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Times New Roman"/>
      <family val="1"/>
    </font>
    <font>
      <i/>
      <sz val="11"/>
      <color rgb="FF7F7F7F"/>
      <name val="Calibri"/>
      <family val="2"/>
    </font>
    <font>
      <u val="single"/>
      <sz val="11"/>
      <color theme="10"/>
      <name val="Times New Roman"/>
      <family val="1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double"/>
      <sz val="11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i/>
      <sz val="11"/>
      <color theme="0" tint="-0.3499799966812134"/>
      <name val="Calibri"/>
      <family val="2"/>
    </font>
    <font>
      <b/>
      <sz val="10"/>
      <color theme="1"/>
      <name val="Calibri"/>
      <family val="2"/>
    </font>
    <font>
      <i/>
      <sz val="10"/>
      <color theme="0" tint="-0.3499799966812134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0" tint="-0.3499799966812134"/>
      <name val="Times New Roman"/>
      <family val="1"/>
    </font>
    <font>
      <b/>
      <sz val="10"/>
      <color rgb="FFFF0000"/>
      <name val="Calibri"/>
      <family val="2"/>
    </font>
    <font>
      <sz val="11"/>
      <color theme="3" tint="0.39998000860214233"/>
      <name val="Calibri"/>
      <family val="2"/>
    </font>
    <font>
      <b/>
      <sz val="14"/>
      <color theme="1"/>
      <name val="Calibri"/>
      <family val="2"/>
    </font>
    <font>
      <b/>
      <i/>
      <sz val="10"/>
      <color rgb="FFFF0000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i/>
      <sz val="10"/>
      <color theme="0" tint="-0.04997999966144562"/>
      <name val="Verdana"/>
      <family val="2"/>
    </font>
    <font>
      <i/>
      <sz val="11"/>
      <color theme="0"/>
      <name val="Calibri"/>
      <family val="2"/>
    </font>
    <font>
      <sz val="10"/>
      <color theme="0"/>
      <name val="Calibri"/>
      <family val="2"/>
    </font>
    <font>
      <b/>
      <sz val="8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4BEE8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ck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>
        <color theme="9" tint="0.3999499976634979"/>
      </left>
      <right>
        <color indexed="63"/>
      </right>
      <top style="thick">
        <color theme="9" tint="0.3999499976634979"/>
      </top>
      <bottom>
        <color indexed="63"/>
      </bottom>
    </border>
    <border>
      <left>
        <color indexed="63"/>
      </left>
      <right>
        <color indexed="63"/>
      </right>
      <top style="thick">
        <color theme="9" tint="0.3999499976634979"/>
      </top>
      <bottom>
        <color indexed="63"/>
      </bottom>
    </border>
    <border>
      <left>
        <color indexed="63"/>
      </left>
      <right style="thick">
        <color theme="9" tint="0.3999499976634979"/>
      </right>
      <top style="thick">
        <color theme="9" tint="0.3999499976634979"/>
      </top>
      <bottom>
        <color indexed="63"/>
      </bottom>
    </border>
    <border>
      <left style="thick">
        <color theme="9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9" tint="0.3999499976634979"/>
      </right>
      <top>
        <color indexed="63"/>
      </top>
      <bottom>
        <color indexed="63"/>
      </bottom>
    </border>
    <border>
      <left style="thick">
        <color theme="9" tint="0.3999499976634979"/>
      </left>
      <right>
        <color indexed="63"/>
      </right>
      <top>
        <color indexed="63"/>
      </top>
      <bottom style="thick">
        <color theme="9" tint="0.3999499976634979"/>
      </bottom>
    </border>
    <border>
      <left>
        <color indexed="63"/>
      </left>
      <right>
        <color indexed="63"/>
      </right>
      <top>
        <color indexed="63"/>
      </top>
      <bottom style="thick">
        <color theme="9" tint="0.3999499976634979"/>
      </bottom>
    </border>
    <border>
      <left>
        <color indexed="63"/>
      </left>
      <right style="thick">
        <color theme="9" tint="0.3999499976634979"/>
      </right>
      <top>
        <color indexed="63"/>
      </top>
      <bottom style="thick">
        <color theme="9" tint="0.3999499976634979"/>
      </bottom>
    </border>
    <border>
      <left style="thick">
        <color theme="9" tint="0.3999499976634979"/>
      </left>
      <right>
        <color indexed="63"/>
      </right>
      <top style="thick">
        <color theme="9" tint="0.3999499976634979"/>
      </top>
      <bottom style="medium"/>
    </border>
    <border>
      <left>
        <color indexed="63"/>
      </left>
      <right>
        <color indexed="63"/>
      </right>
      <top style="thick">
        <color theme="9" tint="0.3999499976634979"/>
      </top>
      <bottom style="medium"/>
    </border>
    <border>
      <left>
        <color indexed="63"/>
      </left>
      <right style="thick">
        <color theme="9" tint="0.3999499976634979"/>
      </right>
      <top style="thick">
        <color theme="9" tint="0.3999499976634979"/>
      </top>
      <bottom style="medium"/>
    </border>
    <border>
      <left style="thick">
        <color theme="9" tint="0.3999499976634979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theme="9" tint="0.39991000294685364"/>
      </right>
      <top style="medium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thick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thick">
        <color rgb="FFFF0000"/>
      </top>
      <bottom style="medium">
        <color rgb="FFFF0000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</borders>
  <cellStyleXfs count="63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1" applyNumberFormat="0" applyFont="0" applyAlignment="0" applyProtection="0"/>
    <xf numFmtId="0" fontId="51" fillId="21" borderId="2" applyNumberFormat="0" applyAlignment="0" applyProtection="0"/>
    <xf numFmtId="0" fontId="52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31" borderId="3" applyNumberFormat="0" applyAlignment="0" applyProtection="0"/>
    <xf numFmtId="0" fontId="59" fillId="0" borderId="4" applyNumberFormat="0" applyFill="0" applyAlignment="0" applyProtection="0"/>
    <xf numFmtId="0" fontId="60" fillId="32" borderId="0" applyNumberFormat="0" applyBorder="0" applyAlignment="0" applyProtection="0"/>
    <xf numFmtId="9" fontId="49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6" fillId="21" borderId="9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49" fillId="0" borderId="0" xfId="0" applyFont="1" applyAlignment="1">
      <alignment/>
    </xf>
    <xf numFmtId="0" fontId="68" fillId="0" borderId="0" xfId="0" applyFont="1" applyAlignment="1">
      <alignment/>
    </xf>
    <xf numFmtId="173" fontId="49" fillId="0" borderId="0" xfId="0" applyNumberFormat="1" applyFont="1" applyAlignment="1">
      <alignment/>
    </xf>
    <xf numFmtId="0" fontId="69" fillId="0" borderId="0" xfId="0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1" fillId="0" borderId="0" xfId="0" applyFont="1" applyBorder="1" applyAlignment="1" applyProtection="1">
      <alignment horizontal="right"/>
      <protection/>
    </xf>
    <xf numFmtId="0" fontId="72" fillId="0" borderId="0" xfId="0" applyFont="1" applyBorder="1" applyAlignment="1" applyProtection="1">
      <alignment horizontal="right"/>
      <protection/>
    </xf>
    <xf numFmtId="4" fontId="49" fillId="0" borderId="0" xfId="0" applyNumberFormat="1" applyFont="1" applyAlignment="1" applyProtection="1">
      <alignment/>
      <protection/>
    </xf>
    <xf numFmtId="0" fontId="49" fillId="0" borderId="10" xfId="0" applyFont="1" applyBorder="1" applyAlignment="1" applyProtection="1">
      <alignment/>
      <protection/>
    </xf>
    <xf numFmtId="0" fontId="55" fillId="0" borderId="0" xfId="44" applyFont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4" fontId="65" fillId="0" borderId="0" xfId="0" applyNumberFormat="1" applyFont="1" applyAlignment="1" applyProtection="1">
      <alignment/>
      <protection/>
    </xf>
    <xf numFmtId="0" fontId="55" fillId="0" borderId="0" xfId="44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0" fontId="70" fillId="0" borderId="0" xfId="15" applyFont="1" applyFill="1" applyBorder="1" applyAlignment="1" applyProtection="1">
      <alignment horizontal="right"/>
      <protection/>
    </xf>
    <xf numFmtId="0" fontId="73" fillId="0" borderId="0" xfId="0" applyFont="1" applyAlignment="1" applyProtection="1">
      <alignment/>
      <protection/>
    </xf>
    <xf numFmtId="4" fontId="55" fillId="0" borderId="0" xfId="44" applyNumberFormat="1" applyAlignment="1" applyProtection="1">
      <alignment/>
      <protection/>
    </xf>
    <xf numFmtId="0" fontId="7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4" fillId="0" borderId="11" xfId="0" applyFont="1" applyBorder="1" applyAlignment="1" applyProtection="1">
      <alignment/>
      <protection/>
    </xf>
    <xf numFmtId="0" fontId="74" fillId="0" borderId="12" xfId="0" applyFont="1" applyBorder="1" applyAlignment="1" applyProtection="1">
      <alignment/>
      <protection/>
    </xf>
    <xf numFmtId="0" fontId="74" fillId="0" borderId="13" xfId="0" applyFont="1" applyBorder="1" applyAlignment="1" applyProtection="1">
      <alignment/>
      <protection/>
    </xf>
    <xf numFmtId="0" fontId="74" fillId="0" borderId="14" xfId="0" applyFont="1" applyBorder="1" applyAlignment="1" applyProtection="1">
      <alignment/>
      <protection/>
    </xf>
    <xf numFmtId="4" fontId="73" fillId="0" borderId="0" xfId="0" applyNumberFormat="1" applyFont="1" applyAlignment="1" applyProtection="1">
      <alignment/>
      <protection/>
    </xf>
    <xf numFmtId="0" fontId="75" fillId="0" borderId="15" xfId="0" applyFont="1" applyBorder="1" applyAlignment="1" applyProtection="1">
      <alignment/>
      <protection/>
    </xf>
    <xf numFmtId="0" fontId="49" fillId="0" borderId="0" xfId="0" applyFont="1" applyAlignment="1" applyProtection="1">
      <alignment horizontal="right"/>
      <protection/>
    </xf>
    <xf numFmtId="0" fontId="76" fillId="0" borderId="0" xfId="0" applyFont="1" applyAlignment="1" applyProtection="1">
      <alignment/>
      <protection/>
    </xf>
    <xf numFmtId="0" fontId="69" fillId="0" borderId="0" xfId="0" applyFont="1" applyFill="1" applyBorder="1" applyAlignment="1" applyProtection="1">
      <alignment/>
      <protection/>
    </xf>
    <xf numFmtId="0" fontId="70" fillId="0" borderId="0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77" fillId="0" borderId="0" xfId="15" applyNumberFormat="1" applyFont="1" applyFill="1" applyBorder="1" applyAlignment="1" applyProtection="1">
      <alignment/>
      <protection/>
    </xf>
    <xf numFmtId="0" fontId="7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7" fillId="0" borderId="0" xfId="15" applyFont="1" applyFill="1" applyBorder="1" applyAlignment="1" applyProtection="1">
      <alignment/>
      <protection/>
    </xf>
    <xf numFmtId="0" fontId="78" fillId="0" borderId="0" xfId="0" applyFont="1" applyFill="1" applyBorder="1" applyAlignment="1" applyProtection="1">
      <alignment/>
      <protection/>
    </xf>
    <xf numFmtId="0" fontId="77" fillId="0" borderId="0" xfId="33" applyFont="1" applyFill="1" applyBorder="1" applyAlignment="1" applyProtection="1">
      <alignment/>
      <protection/>
    </xf>
    <xf numFmtId="0" fontId="79" fillId="0" borderId="0" xfId="0" applyFont="1" applyFill="1" applyBorder="1" applyAlignment="1" applyProtection="1">
      <alignment/>
      <protection/>
    </xf>
    <xf numFmtId="0" fontId="77" fillId="0" borderId="0" xfId="21" applyFont="1" applyFill="1" applyBorder="1" applyAlignment="1" applyProtection="1">
      <alignment/>
      <protection/>
    </xf>
    <xf numFmtId="0" fontId="49" fillId="0" borderId="0" xfId="0" applyFont="1" applyAlignment="1" applyProtection="1">
      <alignment horizontal="center"/>
      <protection/>
    </xf>
    <xf numFmtId="4" fontId="70" fillId="0" borderId="0" xfId="0" applyNumberFormat="1" applyFont="1" applyAlignment="1" applyProtection="1">
      <alignment horizontal="right"/>
      <protection/>
    </xf>
    <xf numFmtId="4" fontId="80" fillId="20" borderId="0" xfId="0" applyNumberFormat="1" applyFont="1" applyFill="1" applyAlignment="1" applyProtection="1">
      <alignment/>
      <protection/>
    </xf>
    <xf numFmtId="4" fontId="75" fillId="0" borderId="15" xfId="0" applyNumberFormat="1" applyFont="1" applyBorder="1" applyAlignment="1" applyProtection="1">
      <alignment/>
      <protection/>
    </xf>
    <xf numFmtId="4" fontId="70" fillId="0" borderId="0" xfId="0" applyNumberFormat="1" applyFont="1" applyAlignment="1" applyProtection="1">
      <alignment/>
      <protection/>
    </xf>
    <xf numFmtId="0" fontId="49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9" fillId="0" borderId="16" xfId="0" applyFont="1" applyBorder="1" applyAlignment="1" applyProtection="1">
      <alignment horizontal="right"/>
      <protection/>
    </xf>
    <xf numFmtId="0" fontId="0" fillId="0" borderId="16" xfId="0" applyBorder="1" applyAlignment="1" applyProtection="1">
      <alignment/>
      <protection/>
    </xf>
    <xf numFmtId="4" fontId="70" fillId="0" borderId="0" xfId="0" applyNumberFormat="1" applyFont="1" applyAlignment="1" applyProtection="1">
      <alignment horizontal="center"/>
      <protection/>
    </xf>
    <xf numFmtId="0" fontId="49" fillId="0" borderId="0" xfId="0" applyFont="1" applyAlignment="1">
      <alignment/>
    </xf>
    <xf numFmtId="173" fontId="81" fillId="0" borderId="0" xfId="0" applyNumberFormat="1" applyFont="1" applyAlignment="1">
      <alignment/>
    </xf>
    <xf numFmtId="0" fontId="49" fillId="33" borderId="0" xfId="0" applyFont="1" applyFill="1" applyAlignment="1" applyProtection="1">
      <alignment/>
      <protection/>
    </xf>
    <xf numFmtId="4" fontId="49" fillId="33" borderId="0" xfId="0" applyNumberFormat="1" applyFont="1" applyFill="1" applyAlignment="1" applyProtection="1">
      <alignment/>
      <protection/>
    </xf>
    <xf numFmtId="4" fontId="49" fillId="0" borderId="0" xfId="0" applyNumberFormat="1" applyFont="1" applyFill="1" applyAlignment="1" applyProtection="1">
      <alignment/>
      <protection locked="0"/>
    </xf>
    <xf numFmtId="4" fontId="49" fillId="0" borderId="0" xfId="0" applyNumberFormat="1" applyFont="1" applyFill="1" applyAlignment="1" applyProtection="1">
      <alignment/>
      <protection/>
    </xf>
    <xf numFmtId="0" fontId="49" fillId="0" borderId="0" xfId="0" applyFont="1" applyFill="1" applyAlignment="1" applyProtection="1">
      <alignment wrapText="1"/>
      <protection/>
    </xf>
    <xf numFmtId="2" fontId="49" fillId="0" borderId="0" xfId="0" applyNumberFormat="1" applyFont="1" applyFill="1" applyAlignment="1" applyProtection="1">
      <alignment/>
      <protection/>
    </xf>
    <xf numFmtId="4" fontId="49" fillId="34" borderId="0" xfId="0" applyNumberFormat="1" applyFont="1" applyFill="1" applyAlignment="1" applyProtection="1">
      <alignment/>
      <protection locked="0"/>
    </xf>
    <xf numFmtId="4" fontId="49" fillId="0" borderId="0" xfId="0" applyNumberFormat="1" applyFont="1" applyAlignment="1">
      <alignment horizontal="center"/>
    </xf>
    <xf numFmtId="0" fontId="65" fillId="4" borderId="15" xfId="0" applyFont="1" applyFill="1" applyBorder="1" applyAlignment="1">
      <alignment/>
    </xf>
    <xf numFmtId="0" fontId="49" fillId="33" borderId="15" xfId="0" applyFont="1" applyFill="1" applyBorder="1" applyAlignment="1" applyProtection="1">
      <alignment/>
      <protection locked="0"/>
    </xf>
    <xf numFmtId="4" fontId="49" fillId="33" borderId="15" xfId="0" applyNumberFormat="1" applyFont="1" applyFill="1" applyBorder="1" applyAlignment="1" applyProtection="1">
      <alignment/>
      <protection locked="0"/>
    </xf>
    <xf numFmtId="4" fontId="49" fillId="0" borderId="15" xfId="0" applyNumberFormat="1" applyFont="1" applyBorder="1" applyAlignment="1">
      <alignment/>
    </xf>
    <xf numFmtId="4" fontId="49" fillId="0" borderId="15" xfId="0" applyNumberFormat="1" applyFont="1" applyBorder="1" applyAlignment="1" applyProtection="1">
      <alignment/>
      <protection locked="0"/>
    </xf>
    <xf numFmtId="4" fontId="49" fillId="33" borderId="15" xfId="0" applyNumberFormat="1" applyFont="1" applyFill="1" applyBorder="1" applyAlignment="1" applyProtection="1">
      <alignment/>
      <protection locked="0"/>
    </xf>
    <xf numFmtId="4" fontId="49" fillId="2" borderId="0" xfId="0" applyNumberFormat="1" applyFont="1" applyFill="1" applyAlignment="1">
      <alignment/>
    </xf>
    <xf numFmtId="4" fontId="49" fillId="0" borderId="0" xfId="0" applyNumberFormat="1" applyFont="1" applyAlignment="1">
      <alignment/>
    </xf>
    <xf numFmtId="0" fontId="65" fillId="4" borderId="15" xfId="0" applyFont="1" applyFill="1" applyBorder="1" applyAlignment="1">
      <alignment horizontal="center"/>
    </xf>
    <xf numFmtId="0" fontId="49" fillId="0" borderId="15" xfId="0" applyFont="1" applyBorder="1" applyAlignment="1" applyProtection="1">
      <alignment/>
      <protection locked="0"/>
    </xf>
    <xf numFmtId="9" fontId="49" fillId="0" borderId="15" xfId="0" applyNumberFormat="1" applyFont="1" applyBorder="1" applyAlignment="1" applyProtection="1">
      <alignment/>
      <protection locked="0"/>
    </xf>
    <xf numFmtId="4" fontId="49" fillId="0" borderId="0" xfId="0" applyNumberFormat="1" applyFont="1" applyAlignment="1">
      <alignment/>
    </xf>
    <xf numFmtId="4" fontId="65" fillId="0" borderId="0" xfId="0" applyNumberFormat="1" applyFont="1" applyAlignment="1">
      <alignment/>
    </xf>
    <xf numFmtId="4" fontId="70" fillId="11" borderId="0" xfId="0" applyNumberFormat="1" applyFont="1" applyFill="1" applyAlignment="1" applyProtection="1">
      <alignment horizontal="right"/>
      <protection locked="0"/>
    </xf>
    <xf numFmtId="174" fontId="82" fillId="11" borderId="0" xfId="0" applyNumberFormat="1" applyFont="1" applyFill="1" applyAlignment="1" applyProtection="1">
      <alignment horizontal="center" vertical="center"/>
      <protection/>
    </xf>
    <xf numFmtId="4" fontId="0" fillId="0" borderId="0" xfId="0" applyNumberFormat="1" applyAlignment="1">
      <alignment/>
    </xf>
    <xf numFmtId="0" fontId="49" fillId="3" borderId="0" xfId="0" applyFont="1" applyFill="1" applyAlignment="1">
      <alignment horizontal="left"/>
    </xf>
    <xf numFmtId="49" fontId="49" fillId="3" borderId="0" xfId="0" applyNumberFormat="1" applyFont="1" applyFill="1" applyAlignment="1">
      <alignment horizontal="left"/>
    </xf>
    <xf numFmtId="0" fontId="83" fillId="21" borderId="17" xfId="34" applyFont="1" applyBorder="1" applyAlignment="1" applyProtection="1">
      <alignment/>
      <protection/>
    </xf>
    <xf numFmtId="4" fontId="83" fillId="21" borderId="18" xfId="34" applyNumberFormat="1" applyFont="1" applyBorder="1" applyAlignment="1" applyProtection="1">
      <alignment/>
      <protection/>
    </xf>
    <xf numFmtId="0" fontId="74" fillId="21" borderId="15" xfId="34" applyFont="1" applyBorder="1" applyAlignment="1" applyProtection="1">
      <alignment/>
      <protection/>
    </xf>
    <xf numFmtId="4" fontId="74" fillId="21" borderId="15" xfId="34" applyNumberFormat="1" applyFont="1" applyBorder="1" applyAlignment="1" applyProtection="1">
      <alignment/>
      <protection/>
    </xf>
    <xf numFmtId="0" fontId="75" fillId="33" borderId="11" xfId="0" applyFont="1" applyFill="1" applyBorder="1" applyAlignment="1" applyProtection="1">
      <alignment/>
      <protection/>
    </xf>
    <xf numFmtId="4" fontId="84" fillId="0" borderId="0" xfId="0" applyNumberFormat="1" applyFont="1" applyAlignment="1">
      <alignment/>
    </xf>
    <xf numFmtId="0" fontId="85" fillId="0" borderId="0" xfId="0" applyFont="1" applyAlignment="1">
      <alignment/>
    </xf>
    <xf numFmtId="4" fontId="85" fillId="0" borderId="0" xfId="0" applyNumberFormat="1" applyFont="1" applyAlignment="1">
      <alignment/>
    </xf>
    <xf numFmtId="0" fontId="77" fillId="0" borderId="0" xfId="0" applyFont="1" applyAlignment="1">
      <alignment/>
    </xf>
    <xf numFmtId="4" fontId="85" fillId="33" borderId="0" xfId="0" applyNumberFormat="1" applyFont="1" applyFill="1" applyAlignment="1" applyProtection="1">
      <alignment/>
      <protection locked="0"/>
    </xf>
    <xf numFmtId="0" fontId="85" fillId="0" borderId="19" xfId="0" applyFont="1" applyBorder="1" applyAlignment="1">
      <alignment/>
    </xf>
    <xf numFmtId="4" fontId="86" fillId="0" borderId="19" xfId="0" applyNumberFormat="1" applyFont="1" applyBorder="1" applyAlignment="1">
      <alignment/>
    </xf>
    <xf numFmtId="176" fontId="85" fillId="0" borderId="0" xfId="0" applyNumberFormat="1" applyFont="1" applyAlignment="1">
      <alignment/>
    </xf>
    <xf numFmtId="0" fontId="85" fillId="0" borderId="0" xfId="0" applyFont="1" applyAlignment="1">
      <alignment horizontal="right"/>
    </xf>
    <xf numFmtId="0" fontId="85" fillId="0" borderId="0" xfId="0" applyFont="1" applyAlignment="1">
      <alignment horizontal="center"/>
    </xf>
    <xf numFmtId="4" fontId="85" fillId="0" borderId="0" xfId="0" applyNumberFormat="1" applyFont="1" applyAlignment="1">
      <alignment horizontal="right" vertical="center"/>
    </xf>
    <xf numFmtId="0" fontId="85" fillId="0" borderId="0" xfId="0" applyFont="1" applyAlignment="1">
      <alignment horizontal="center" vertical="center"/>
    </xf>
    <xf numFmtId="4" fontId="85" fillId="0" borderId="0" xfId="0" applyNumberFormat="1" applyFont="1" applyAlignment="1">
      <alignment horizontal="right"/>
    </xf>
    <xf numFmtId="0" fontId="85" fillId="33" borderId="0" xfId="0" applyFont="1" applyFill="1" applyAlignment="1" applyProtection="1">
      <alignment/>
      <protection locked="0"/>
    </xf>
    <xf numFmtId="4" fontId="85" fillId="33" borderId="20" xfId="0" applyNumberFormat="1" applyFont="1" applyFill="1" applyBorder="1" applyAlignment="1" applyProtection="1">
      <alignment/>
      <protection/>
    </xf>
    <xf numFmtId="0" fontId="85" fillId="0" borderId="0" xfId="0" applyFont="1" applyAlignment="1">
      <alignment wrapText="1"/>
    </xf>
    <xf numFmtId="4" fontId="85" fillId="3" borderId="0" xfId="0" applyNumberFormat="1" applyFont="1" applyFill="1" applyAlignment="1">
      <alignment/>
    </xf>
    <xf numFmtId="4" fontId="85" fillId="3" borderId="0" xfId="0" applyNumberFormat="1" applyFont="1" applyFill="1" applyAlignment="1" applyProtection="1">
      <alignment/>
      <protection locked="0"/>
    </xf>
    <xf numFmtId="4" fontId="77" fillId="0" borderId="0" xfId="0" applyNumberFormat="1" applyFont="1" applyAlignment="1">
      <alignment/>
    </xf>
    <xf numFmtId="4" fontId="85" fillId="2" borderId="0" xfId="0" applyNumberFormat="1" applyFont="1" applyFill="1" applyAlignment="1" applyProtection="1">
      <alignment/>
      <protection locked="0"/>
    </xf>
    <xf numFmtId="0" fontId="87" fillId="0" borderId="0" xfId="0" applyFont="1" applyAlignment="1">
      <alignment/>
    </xf>
    <xf numFmtId="0" fontId="87" fillId="0" borderId="0" xfId="0" applyFont="1" applyFill="1" applyBorder="1" applyAlignment="1">
      <alignment/>
    </xf>
    <xf numFmtId="0" fontId="70" fillId="0" borderId="0" xfId="0" applyFont="1" applyAlignment="1" applyProtection="1">
      <alignment/>
      <protection/>
    </xf>
    <xf numFmtId="0" fontId="75" fillId="0" borderId="0" xfId="0" applyFont="1" applyAlignment="1" applyProtection="1">
      <alignment/>
      <protection/>
    </xf>
    <xf numFmtId="0" fontId="70" fillId="0" borderId="10" xfId="0" applyFont="1" applyBorder="1" applyAlignment="1" applyProtection="1">
      <alignment/>
      <protection/>
    </xf>
    <xf numFmtId="4" fontId="41" fillId="0" borderId="0" xfId="0" applyNumberFormat="1" applyFont="1" applyAlignment="1" applyProtection="1">
      <alignment/>
      <protection/>
    </xf>
    <xf numFmtId="4" fontId="41" fillId="0" borderId="0" xfId="44" applyNumberFormat="1" applyFont="1" applyAlignment="1" applyProtection="1">
      <alignment/>
      <protection/>
    </xf>
    <xf numFmtId="0" fontId="49" fillId="0" borderId="0" xfId="0" applyFont="1" applyAlignment="1" applyProtection="1">
      <alignment horizontal="center"/>
      <protection/>
    </xf>
    <xf numFmtId="4" fontId="70" fillId="0" borderId="0" xfId="0" applyNumberFormat="1" applyFont="1" applyAlignment="1" applyProtection="1">
      <alignment horizontal="center"/>
      <protection/>
    </xf>
    <xf numFmtId="4" fontId="74" fillId="0" borderId="0" xfId="0" applyNumberFormat="1" applyFont="1" applyAlignment="1" applyProtection="1">
      <alignment horizontal="center"/>
      <protection/>
    </xf>
    <xf numFmtId="4" fontId="49" fillId="11" borderId="21" xfId="0" applyNumberFormat="1" applyFont="1" applyFill="1" applyBorder="1" applyAlignment="1" applyProtection="1">
      <alignment horizontal="center"/>
      <protection/>
    </xf>
    <xf numFmtId="10" fontId="49" fillId="2" borderId="0" xfId="0" applyNumberFormat="1" applyFont="1" applyFill="1" applyAlignment="1">
      <alignment/>
    </xf>
    <xf numFmtId="0" fontId="49" fillId="6" borderId="22" xfId="0" applyFont="1" applyFill="1" applyBorder="1" applyAlignment="1" applyProtection="1">
      <alignment/>
      <protection locked="0"/>
    </xf>
    <xf numFmtId="0" fontId="49" fillId="6" borderId="23" xfId="0" applyFont="1" applyFill="1" applyBorder="1" applyAlignment="1" applyProtection="1">
      <alignment/>
      <protection locked="0"/>
    </xf>
    <xf numFmtId="0" fontId="0" fillId="6" borderId="23" xfId="0" applyFill="1" applyBorder="1" applyAlignment="1" applyProtection="1">
      <alignment/>
      <protection locked="0"/>
    </xf>
    <xf numFmtId="0" fontId="0" fillId="6" borderId="24" xfId="0" applyFill="1" applyBorder="1" applyAlignment="1" applyProtection="1">
      <alignment/>
      <protection locked="0"/>
    </xf>
    <xf numFmtId="0" fontId="49" fillId="6" borderId="25" xfId="0" applyFont="1" applyFill="1" applyBorder="1" applyAlignment="1" applyProtection="1">
      <alignment/>
      <protection locked="0"/>
    </xf>
    <xf numFmtId="0" fontId="49" fillId="6" borderId="15" xfId="0" applyFont="1" applyFill="1" applyBorder="1" applyAlignment="1" applyProtection="1">
      <alignment/>
      <protection locked="0"/>
    </xf>
    <xf numFmtId="0" fontId="0" fillId="6" borderId="15" xfId="0" applyFill="1" applyBorder="1" applyAlignment="1" applyProtection="1">
      <alignment/>
      <protection locked="0"/>
    </xf>
    <xf numFmtId="0" fontId="0" fillId="6" borderId="26" xfId="0" applyFill="1" applyBorder="1" applyAlignment="1" applyProtection="1">
      <alignment/>
      <protection locked="0"/>
    </xf>
    <xf numFmtId="0" fontId="0" fillId="6" borderId="25" xfId="0" applyFill="1" applyBorder="1" applyAlignment="1" applyProtection="1">
      <alignment/>
      <protection locked="0"/>
    </xf>
    <xf numFmtId="0" fontId="0" fillId="6" borderId="27" xfId="0" applyFill="1" applyBorder="1" applyAlignment="1" applyProtection="1">
      <alignment/>
      <protection locked="0"/>
    </xf>
    <xf numFmtId="0" fontId="0" fillId="6" borderId="28" xfId="0" applyFill="1" applyBorder="1" applyAlignment="1" applyProtection="1">
      <alignment/>
      <protection locked="0"/>
    </xf>
    <xf numFmtId="0" fontId="0" fillId="6" borderId="29" xfId="0" applyFill="1" applyBorder="1" applyAlignment="1" applyProtection="1">
      <alignment/>
      <protection locked="0"/>
    </xf>
    <xf numFmtId="0" fontId="87" fillId="0" borderId="30" xfId="0" applyFont="1" applyFill="1" applyBorder="1" applyAlignment="1">
      <alignment/>
    </xf>
    <xf numFmtId="0" fontId="87" fillId="0" borderId="31" xfId="0" applyFont="1" applyFill="1" applyBorder="1" applyAlignment="1">
      <alignment/>
    </xf>
    <xf numFmtId="0" fontId="87" fillId="0" borderId="32" xfId="0" applyFont="1" applyFill="1" applyBorder="1" applyAlignment="1">
      <alignment/>
    </xf>
    <xf numFmtId="0" fontId="87" fillId="0" borderId="33" xfId="0" applyFont="1" applyFill="1" applyBorder="1" applyAlignment="1">
      <alignment/>
    </xf>
    <xf numFmtId="10" fontId="87" fillId="0" borderId="0" xfId="0" applyNumberFormat="1" applyFont="1" applyFill="1" applyBorder="1" applyAlignment="1">
      <alignment/>
    </xf>
    <xf numFmtId="4" fontId="87" fillId="0" borderId="0" xfId="0" applyNumberFormat="1" applyFont="1" applyFill="1" applyBorder="1" applyAlignment="1">
      <alignment/>
    </xf>
    <xf numFmtId="0" fontId="87" fillId="0" borderId="34" xfId="0" applyFont="1" applyFill="1" applyBorder="1" applyAlignment="1">
      <alignment/>
    </xf>
    <xf numFmtId="0" fontId="87" fillId="0" borderId="35" xfId="0" applyFont="1" applyFill="1" applyBorder="1" applyAlignment="1">
      <alignment/>
    </xf>
    <xf numFmtId="0" fontId="87" fillId="0" borderId="36" xfId="0" applyFont="1" applyFill="1" applyBorder="1" applyAlignment="1">
      <alignment/>
    </xf>
    <xf numFmtId="0" fontId="87" fillId="0" borderId="37" xfId="0" applyFont="1" applyFill="1" applyBorder="1" applyAlignment="1">
      <alignment/>
    </xf>
    <xf numFmtId="0" fontId="87" fillId="0" borderId="38" xfId="0" applyFont="1" applyBorder="1" applyAlignment="1" applyProtection="1">
      <alignment horizontal="center"/>
      <protection locked="0"/>
    </xf>
    <xf numFmtId="0" fontId="87" fillId="0" borderId="39" xfId="0" applyFont="1" applyBorder="1" applyAlignment="1" applyProtection="1">
      <alignment horizontal="center"/>
      <protection locked="0"/>
    </xf>
    <xf numFmtId="0" fontId="87" fillId="0" borderId="40" xfId="0" applyFont="1" applyBorder="1" applyAlignment="1" applyProtection="1">
      <alignment horizontal="center"/>
      <protection locked="0"/>
    </xf>
    <xf numFmtId="4" fontId="87" fillId="0" borderId="33" xfId="0" applyNumberFormat="1" applyFont="1" applyBorder="1" applyAlignment="1" applyProtection="1">
      <alignment horizontal="center"/>
      <protection locked="0"/>
    </xf>
    <xf numFmtId="4" fontId="87" fillId="0" borderId="0" xfId="0" applyNumberFormat="1" applyFont="1" applyBorder="1" applyAlignment="1" applyProtection="1">
      <alignment horizontal="center"/>
      <protection locked="0"/>
    </xf>
    <xf numFmtId="4" fontId="87" fillId="0" borderId="34" xfId="0" applyNumberFormat="1" applyFont="1" applyBorder="1" applyAlignment="1" applyProtection="1">
      <alignment horizontal="center"/>
      <protection locked="0"/>
    </xf>
    <xf numFmtId="4" fontId="87" fillId="0" borderId="41" xfId="0" applyNumberFormat="1" applyFont="1" applyBorder="1" applyAlignment="1" applyProtection="1">
      <alignment horizontal="center"/>
      <protection/>
    </xf>
    <xf numFmtId="4" fontId="87" fillId="0" borderId="19" xfId="0" applyNumberFormat="1" applyFont="1" applyBorder="1" applyAlignment="1" applyProtection="1">
      <alignment horizontal="center"/>
      <protection/>
    </xf>
    <xf numFmtId="4" fontId="87" fillId="0" borderId="42" xfId="0" applyNumberFormat="1" applyFont="1" applyBorder="1" applyAlignment="1" applyProtection="1">
      <alignment horizontal="center"/>
      <protection/>
    </xf>
    <xf numFmtId="0" fontId="87" fillId="0" borderId="33" xfId="0" applyFont="1" applyBorder="1" applyAlignment="1" applyProtection="1">
      <alignment horizontal="center"/>
      <protection/>
    </xf>
    <xf numFmtId="0" fontId="87" fillId="0" borderId="0" xfId="0" applyFont="1" applyBorder="1" applyAlignment="1" applyProtection="1">
      <alignment horizontal="center"/>
      <protection/>
    </xf>
    <xf numFmtId="0" fontId="87" fillId="0" borderId="34" xfId="0" applyFont="1" applyBorder="1" applyAlignment="1" applyProtection="1">
      <alignment horizontal="center"/>
      <protection/>
    </xf>
    <xf numFmtId="4" fontId="87" fillId="0" borderId="0" xfId="0" applyNumberFormat="1" applyFont="1" applyBorder="1" applyAlignment="1" applyProtection="1">
      <alignment horizontal="center"/>
      <protection/>
    </xf>
    <xf numFmtId="0" fontId="87" fillId="0" borderId="35" xfId="0" applyFont="1" applyBorder="1" applyAlignment="1" applyProtection="1">
      <alignment horizontal="center"/>
      <protection/>
    </xf>
    <xf numFmtId="0" fontId="87" fillId="0" borderId="36" xfId="0" applyFont="1" applyBorder="1" applyAlignment="1" applyProtection="1">
      <alignment horizontal="center"/>
      <protection/>
    </xf>
    <xf numFmtId="0" fontId="87" fillId="0" borderId="37" xfId="0" applyFont="1" applyBorder="1" applyAlignment="1" applyProtection="1">
      <alignment horizontal="center"/>
      <protection/>
    </xf>
    <xf numFmtId="4" fontId="87" fillId="0" borderId="31" xfId="0" applyNumberFormat="1" applyFont="1" applyFill="1" applyBorder="1" applyAlignment="1" applyProtection="1">
      <alignment/>
      <protection/>
    </xf>
    <xf numFmtId="4" fontId="88" fillId="0" borderId="0" xfId="0" applyNumberFormat="1" applyFont="1" applyFill="1" applyBorder="1" applyAlignment="1">
      <alignment/>
    </xf>
    <xf numFmtId="4" fontId="88" fillId="0" borderId="36" xfId="0" applyNumberFormat="1" applyFont="1" applyFill="1" applyBorder="1" applyAlignment="1">
      <alignment/>
    </xf>
    <xf numFmtId="0" fontId="70" fillId="5" borderId="15" xfId="33" applyFont="1" applyFill="1" applyBorder="1" applyAlignment="1" applyProtection="1">
      <alignment/>
      <protection/>
    </xf>
    <xf numFmtId="4" fontId="70" fillId="5" borderId="15" xfId="33" applyNumberFormat="1" applyFont="1" applyFill="1" applyBorder="1" applyAlignment="1" applyProtection="1">
      <alignment/>
      <protection/>
    </xf>
    <xf numFmtId="4" fontId="70" fillId="5" borderId="15" xfId="15" applyNumberFormat="1" applyFont="1" applyFill="1" applyBorder="1" applyAlignment="1" applyProtection="1">
      <alignment/>
      <protection/>
    </xf>
    <xf numFmtId="14" fontId="71" fillId="11" borderId="0" xfId="15" applyNumberFormat="1" applyFont="1" applyFill="1" applyBorder="1" applyAlignment="1" applyProtection="1">
      <alignment horizontal="right"/>
      <protection locked="0"/>
    </xf>
    <xf numFmtId="0" fontId="71" fillId="11" borderId="0" xfId="15" applyFont="1" applyFill="1" applyBorder="1" applyAlignment="1" applyProtection="1">
      <alignment horizontal="right"/>
      <protection locked="0"/>
    </xf>
    <xf numFmtId="49" fontId="70" fillId="11" borderId="0" xfId="15" applyNumberFormat="1" applyFont="1" applyFill="1" applyBorder="1" applyAlignment="1" applyProtection="1">
      <alignment horizontal="right"/>
      <protection locked="0"/>
    </xf>
    <xf numFmtId="4" fontId="41" fillId="11" borderId="0" xfId="0" applyNumberFormat="1" applyFont="1" applyFill="1" applyAlignment="1" applyProtection="1">
      <alignment/>
      <protection locked="0"/>
    </xf>
    <xf numFmtId="4" fontId="41" fillId="11" borderId="10" xfId="0" applyNumberFormat="1" applyFont="1" applyFill="1" applyBorder="1" applyAlignment="1" applyProtection="1">
      <alignment/>
      <protection locked="0"/>
    </xf>
    <xf numFmtId="0" fontId="85" fillId="0" borderId="43" xfId="0" applyFont="1" applyBorder="1" applyAlignment="1">
      <alignment/>
    </xf>
    <xf numFmtId="4" fontId="85" fillId="0" borderId="44" xfId="0" applyNumberFormat="1" applyFont="1" applyBorder="1" applyAlignment="1">
      <alignment/>
    </xf>
    <xf numFmtId="0" fontId="85" fillId="0" borderId="45" xfId="0" applyFont="1" applyBorder="1" applyAlignment="1">
      <alignment/>
    </xf>
    <xf numFmtId="4" fontId="85" fillId="0" borderId="46" xfId="0" applyNumberFormat="1" applyFont="1" applyBorder="1" applyAlignment="1">
      <alignment/>
    </xf>
    <xf numFmtId="0" fontId="49" fillId="0" borderId="0" xfId="0" applyFont="1" applyAlignment="1" quotePrefix="1">
      <alignment/>
    </xf>
    <xf numFmtId="10" fontId="65" fillId="3" borderId="0" xfId="0" applyNumberFormat="1" applyFont="1" applyFill="1" applyAlignment="1" applyProtection="1">
      <alignment horizontal="center"/>
      <protection locked="0"/>
    </xf>
    <xf numFmtId="10" fontId="89" fillId="0" borderId="0" xfId="0" applyNumberFormat="1" applyFont="1" applyAlignment="1" applyProtection="1">
      <alignment horizontal="center"/>
      <protection locked="0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177" fontId="49" fillId="34" borderId="0" xfId="0" applyNumberFormat="1" applyFont="1" applyFill="1" applyAlignment="1" applyProtection="1">
      <alignment/>
      <protection/>
    </xf>
    <xf numFmtId="0" fontId="71" fillId="0" borderId="0" xfId="0" applyFont="1" applyAlignment="1">
      <alignment/>
    </xf>
    <xf numFmtId="0" fontId="90" fillId="0" borderId="47" xfId="0" applyFont="1" applyBorder="1" applyAlignment="1">
      <alignment horizontal="center"/>
    </xf>
    <xf numFmtId="0" fontId="90" fillId="0" borderId="47" xfId="0" applyFont="1" applyBorder="1" applyAlignment="1">
      <alignment horizontal="center" wrapText="1"/>
    </xf>
    <xf numFmtId="4" fontId="71" fillId="0" borderId="14" xfId="0" applyNumberFormat="1" applyFont="1" applyBorder="1" applyAlignment="1">
      <alignment/>
    </xf>
    <xf numFmtId="0" fontId="71" fillId="0" borderId="48" xfId="0" applyFont="1" applyBorder="1" applyAlignment="1">
      <alignment/>
    </xf>
    <xf numFmtId="4" fontId="71" fillId="0" borderId="48" xfId="0" applyNumberFormat="1" applyFont="1" applyBorder="1" applyAlignment="1">
      <alignment/>
    </xf>
    <xf numFmtId="0" fontId="0" fillId="0" borderId="48" xfId="0" applyBorder="1" applyAlignment="1" applyProtection="1">
      <alignment/>
      <protection locked="0"/>
    </xf>
    <xf numFmtId="9" fontId="71" fillId="0" borderId="15" xfId="0" applyNumberFormat="1" applyFont="1" applyBorder="1" applyAlignment="1">
      <alignment/>
    </xf>
    <xf numFmtId="4" fontId="71" fillId="0" borderId="15" xfId="0" applyNumberFormat="1" applyFont="1" applyBorder="1" applyAlignment="1">
      <alignment/>
    </xf>
    <xf numFmtId="0" fontId="0" fillId="0" borderId="15" xfId="0" applyBorder="1" applyAlignment="1" applyProtection="1">
      <alignment/>
      <protection locked="0"/>
    </xf>
    <xf numFmtId="4" fontId="71" fillId="3" borderId="17" xfId="0" applyNumberFormat="1" applyFont="1" applyFill="1" applyBorder="1" applyAlignment="1">
      <alignment/>
    </xf>
    <xf numFmtId="0" fontId="71" fillId="0" borderId="15" xfId="0" applyFont="1" applyBorder="1" applyAlignment="1">
      <alignment/>
    </xf>
    <xf numFmtId="0" fontId="71" fillId="0" borderId="15" xfId="0" applyFont="1" applyFill="1" applyBorder="1" applyAlignment="1">
      <alignment/>
    </xf>
    <xf numFmtId="4" fontId="71" fillId="3" borderId="15" xfId="0" applyNumberFormat="1" applyFont="1" applyFill="1" applyBorder="1" applyAlignment="1">
      <alignment/>
    </xf>
    <xf numFmtId="4" fontId="0" fillId="3" borderId="0" xfId="0" applyNumberFormat="1" applyFill="1" applyAlignment="1">
      <alignment horizontal="center"/>
    </xf>
    <xf numFmtId="0" fontId="87" fillId="0" borderId="49" xfId="0" applyFont="1" applyFill="1" applyBorder="1" applyAlignment="1">
      <alignment/>
    </xf>
    <xf numFmtId="0" fontId="87" fillId="0" borderId="50" xfId="0" applyFont="1" applyFill="1" applyBorder="1" applyAlignment="1">
      <alignment/>
    </xf>
    <xf numFmtId="0" fontId="85" fillId="0" borderId="51" xfId="0" applyFont="1" applyBorder="1" applyAlignment="1">
      <alignment/>
    </xf>
    <xf numFmtId="10" fontId="85" fillId="0" borderId="52" xfId="0" applyNumberFormat="1" applyFont="1" applyBorder="1" applyAlignment="1">
      <alignment horizontal="center"/>
    </xf>
    <xf numFmtId="10" fontId="85" fillId="0" borderId="53" xfId="0" applyNumberFormat="1" applyFont="1" applyBorder="1" applyAlignment="1">
      <alignment horizontal="center"/>
    </xf>
    <xf numFmtId="10" fontId="85" fillId="13" borderId="54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4" fontId="85" fillId="33" borderId="0" xfId="0" applyNumberFormat="1" applyFont="1" applyFill="1" applyAlignment="1" applyProtection="1">
      <alignment/>
      <protection/>
    </xf>
    <xf numFmtId="10" fontId="71" fillId="20" borderId="17" xfId="0" applyNumberFormat="1" applyFont="1" applyFill="1" applyBorder="1" applyAlignment="1" applyProtection="1">
      <alignment/>
      <protection locked="0"/>
    </xf>
    <xf numFmtId="0" fontId="85" fillId="0" borderId="0" xfId="0" applyFont="1" applyAlignment="1">
      <alignment horizontal="center"/>
    </xf>
    <xf numFmtId="177" fontId="75" fillId="0" borderId="0" xfId="0" applyNumberFormat="1" applyFont="1" applyAlignment="1" applyProtection="1">
      <alignment/>
      <protection/>
    </xf>
    <xf numFmtId="10" fontId="87" fillId="35" borderId="0" xfId="0" applyNumberFormat="1" applyFont="1" applyFill="1" applyBorder="1" applyAlignment="1" applyProtection="1">
      <alignment/>
      <protection/>
    </xf>
    <xf numFmtId="4" fontId="87" fillId="13" borderId="0" xfId="0" applyNumberFormat="1" applyFont="1" applyFill="1" applyBorder="1" applyAlignment="1" applyProtection="1">
      <alignment/>
      <protection/>
    </xf>
    <xf numFmtId="0" fontId="50" fillId="0" borderId="0" xfId="0" applyFont="1" applyFill="1" applyAlignment="1">
      <alignment/>
    </xf>
    <xf numFmtId="10" fontId="50" fillId="0" borderId="0" xfId="0" applyNumberFormat="1" applyFont="1" applyFill="1" applyAlignment="1" applyProtection="1">
      <alignment/>
      <protection locked="0"/>
    </xf>
    <xf numFmtId="4" fontId="50" fillId="0" borderId="0" xfId="0" applyNumberFormat="1" applyFont="1" applyFill="1" applyAlignment="1">
      <alignment horizontal="center"/>
    </xf>
    <xf numFmtId="9" fontId="50" fillId="0" borderId="0" xfId="0" applyNumberFormat="1" applyFont="1" applyFill="1" applyAlignment="1" applyProtection="1">
      <alignment/>
      <protection locked="0"/>
    </xf>
    <xf numFmtId="0" fontId="85" fillId="0" borderId="0" xfId="0" applyFont="1" applyAlignment="1">
      <alignment horizontal="left"/>
    </xf>
    <xf numFmtId="4" fontId="85" fillId="0" borderId="0" xfId="0" applyNumberFormat="1" applyFont="1" applyAlignment="1">
      <alignment horizontal="center"/>
    </xf>
    <xf numFmtId="4" fontId="86" fillId="0" borderId="0" xfId="0" applyNumberFormat="1" applyFont="1" applyAlignment="1">
      <alignment horizontal="center"/>
    </xf>
    <xf numFmtId="0" fontId="77" fillId="0" borderId="0" xfId="0" applyFont="1" applyAlignment="1" applyProtection="1">
      <alignment/>
      <protection/>
    </xf>
    <xf numFmtId="0" fontId="85" fillId="0" borderId="0" xfId="0" applyFont="1" applyAlignment="1" applyProtection="1">
      <alignment/>
      <protection/>
    </xf>
    <xf numFmtId="4" fontId="92" fillId="0" borderId="0" xfId="0" applyNumberFormat="1" applyFont="1" applyFill="1" applyAlignment="1" applyProtection="1">
      <alignment/>
      <protection/>
    </xf>
    <xf numFmtId="177" fontId="93" fillId="0" borderId="0" xfId="0" applyNumberFormat="1" applyFont="1" applyAlignment="1" applyProtection="1">
      <alignment/>
      <protection/>
    </xf>
    <xf numFmtId="0" fontId="49" fillId="0" borderId="0" xfId="0" applyFont="1" applyAlignment="1">
      <alignment horizontal="center"/>
    </xf>
    <xf numFmtId="0" fontId="55" fillId="0" borderId="0" xfId="44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0" borderId="49" xfId="0" applyFont="1" applyFill="1" applyBorder="1" applyAlignment="1">
      <alignment/>
    </xf>
    <xf numFmtId="10" fontId="49" fillId="0" borderId="52" xfId="0" applyNumberFormat="1" applyFont="1" applyBorder="1" applyAlignment="1">
      <alignment horizontal="center"/>
    </xf>
    <xf numFmtId="0" fontId="49" fillId="0" borderId="50" xfId="0" applyFont="1" applyFill="1" applyBorder="1" applyAlignment="1">
      <alignment/>
    </xf>
    <xf numFmtId="0" fontId="49" fillId="0" borderId="51" xfId="0" applyFont="1" applyBorder="1" applyAlignment="1">
      <alignment/>
    </xf>
    <xf numFmtId="10" fontId="49" fillId="0" borderId="53" xfId="0" applyNumberFormat="1" applyFont="1" applyBorder="1" applyAlignment="1">
      <alignment horizontal="center"/>
    </xf>
    <xf numFmtId="0" fontId="49" fillId="0" borderId="0" xfId="0" applyFont="1" applyAlignment="1">
      <alignment horizontal="left"/>
    </xf>
    <xf numFmtId="4" fontId="70" fillId="0" borderId="0" xfId="0" applyNumberFormat="1" applyFont="1" applyAlignment="1">
      <alignment horizontal="center"/>
    </xf>
    <xf numFmtId="4" fontId="74" fillId="0" borderId="0" xfId="0" applyNumberFormat="1" applyFont="1" applyAlignment="1">
      <alignment horizontal="center"/>
    </xf>
    <xf numFmtId="4" fontId="70" fillId="13" borderId="0" xfId="0" applyNumberFormat="1" applyFont="1" applyFill="1" applyAlignment="1" applyProtection="1">
      <alignment horizontal="center"/>
      <protection locked="0"/>
    </xf>
    <xf numFmtId="4" fontId="41" fillId="11" borderId="10" xfId="44" applyNumberFormat="1" applyFont="1" applyFill="1" applyBorder="1" applyAlignment="1" applyProtection="1">
      <alignment/>
      <protection/>
    </xf>
    <xf numFmtId="4" fontId="49" fillId="36" borderId="0" xfId="0" applyNumberFormat="1" applyFont="1" applyFill="1" applyAlignment="1" applyProtection="1">
      <alignment/>
      <protection/>
    </xf>
    <xf numFmtId="4" fontId="49" fillId="36" borderId="10" xfId="0" applyNumberFormat="1" applyFont="1" applyFill="1" applyBorder="1" applyAlignment="1" applyProtection="1">
      <alignment/>
      <protection/>
    </xf>
    <xf numFmtId="4" fontId="74" fillId="3" borderId="21" xfId="0" applyNumberFormat="1" applyFont="1" applyFill="1" applyBorder="1" applyAlignment="1" applyProtection="1">
      <alignment/>
      <protection/>
    </xf>
    <xf numFmtId="0" fontId="0" fillId="2" borderId="55" xfId="0" applyFill="1" applyBorder="1" applyAlignment="1" applyProtection="1">
      <alignment vertical="top" wrapText="1"/>
      <protection locked="0"/>
    </xf>
    <xf numFmtId="0" fontId="0" fillId="2" borderId="56" xfId="0" applyFill="1" applyBorder="1" applyAlignment="1" applyProtection="1">
      <alignment vertical="top" wrapText="1"/>
      <protection locked="0"/>
    </xf>
    <xf numFmtId="0" fontId="0" fillId="2" borderId="57" xfId="0" applyFill="1" applyBorder="1" applyAlignment="1" applyProtection="1">
      <alignment vertical="top" wrapText="1"/>
      <protection locked="0"/>
    </xf>
    <xf numFmtId="0" fontId="0" fillId="2" borderId="58" xfId="0" applyFill="1" applyBorder="1" applyAlignment="1" applyProtection="1">
      <alignment vertical="top" wrapText="1"/>
      <protection locked="0"/>
    </xf>
    <xf numFmtId="0" fontId="0" fillId="2" borderId="59" xfId="0" applyFill="1" applyBorder="1" applyAlignment="1" applyProtection="1">
      <alignment vertical="top" wrapText="1"/>
      <protection locked="0"/>
    </xf>
    <xf numFmtId="0" fontId="0" fillId="2" borderId="60" xfId="0" applyFill="1" applyBorder="1" applyAlignment="1" applyProtection="1">
      <alignment vertical="top" wrapText="1"/>
      <protection locked="0"/>
    </xf>
    <xf numFmtId="0" fontId="90" fillId="0" borderId="0" xfId="0" applyFont="1" applyAlignment="1" applyProtection="1">
      <alignment/>
      <protection/>
    </xf>
    <xf numFmtId="172" fontId="70" fillId="0" borderId="0" xfId="0" applyNumberFormat="1" applyFont="1" applyAlignment="1" applyProtection="1">
      <alignment/>
      <protection/>
    </xf>
    <xf numFmtId="172" fontId="41" fillId="0" borderId="0" xfId="44" applyNumberFormat="1" applyFont="1" applyAlignment="1" applyProtection="1">
      <alignment/>
      <protection/>
    </xf>
    <xf numFmtId="172" fontId="41" fillId="0" borderId="0" xfId="0" applyNumberFormat="1" applyFont="1" applyAlignment="1" applyProtection="1">
      <alignment/>
      <protection/>
    </xf>
    <xf numFmtId="177" fontId="49" fillId="0" borderId="0" xfId="0" applyNumberFormat="1" applyFont="1" applyAlignment="1" applyProtection="1">
      <alignment/>
      <protection/>
    </xf>
    <xf numFmtId="172" fontId="70" fillId="11" borderId="15" xfId="15" applyNumberFormat="1" applyFont="1" applyFill="1" applyBorder="1" applyAlignment="1" applyProtection="1">
      <alignment/>
      <protection/>
    </xf>
    <xf numFmtId="172" fontId="74" fillId="21" borderId="15" xfId="34" applyNumberFormat="1" applyFont="1" applyBorder="1" applyAlignment="1" applyProtection="1">
      <alignment/>
      <protection/>
    </xf>
    <xf numFmtId="172" fontId="74" fillId="11" borderId="15" xfId="34" applyNumberFormat="1" applyFont="1" applyFill="1" applyBorder="1" applyAlignment="1" applyProtection="1">
      <alignment/>
      <protection/>
    </xf>
    <xf numFmtId="172" fontId="74" fillId="33" borderId="15" xfId="0" applyNumberFormat="1" applyFont="1" applyFill="1" applyBorder="1" applyAlignment="1" applyProtection="1">
      <alignment horizontal="right"/>
      <protection/>
    </xf>
    <xf numFmtId="10" fontId="55" fillId="0" borderId="0" xfId="44" applyNumberFormat="1" applyFont="1" applyAlignment="1" applyProtection="1">
      <alignment/>
      <protection/>
    </xf>
    <xf numFmtId="0" fontId="49" fillId="0" borderId="0" xfId="0" applyFont="1" applyAlignment="1">
      <alignment horizontal="center"/>
    </xf>
    <xf numFmtId="0" fontId="49" fillId="0" borderId="50" xfId="0" applyFont="1" applyBorder="1" applyAlignment="1">
      <alignment/>
    </xf>
    <xf numFmtId="10" fontId="49" fillId="37" borderId="54" xfId="0" applyNumberFormat="1" applyFont="1" applyFill="1" applyBorder="1" applyAlignment="1" applyProtection="1">
      <alignment horizontal="center"/>
      <protection/>
    </xf>
    <xf numFmtId="10" fontId="48" fillId="13" borderId="0" xfId="44" applyNumberFormat="1" applyFont="1" applyFill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2" borderId="61" xfId="0" applyFont="1" applyFill="1" applyBorder="1" applyAlignment="1" applyProtection="1">
      <alignment vertical="top" wrapText="1"/>
      <protection locked="0"/>
    </xf>
    <xf numFmtId="0" fontId="0" fillId="2" borderId="62" xfId="0" applyFill="1" applyBorder="1" applyAlignment="1" applyProtection="1">
      <alignment vertical="top" wrapText="1"/>
      <protection locked="0"/>
    </xf>
    <xf numFmtId="0" fontId="49" fillId="4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0" fillId="0" borderId="63" xfId="0" applyFont="1" applyBorder="1" applyAlignment="1">
      <alignment horizontal="center"/>
    </xf>
    <xf numFmtId="0" fontId="71" fillId="0" borderId="64" xfId="0" applyFont="1" applyBorder="1" applyAlignment="1">
      <alignment horizontal="center"/>
    </xf>
    <xf numFmtId="0" fontId="85" fillId="0" borderId="0" xfId="0" applyFont="1" applyAlignment="1">
      <alignment horizontal="center"/>
    </xf>
    <xf numFmtId="0" fontId="0" fillId="3" borderId="0" xfId="0" applyNumberFormat="1" applyFill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4" fontId="85" fillId="0" borderId="0" xfId="0" applyNumberFormat="1" applyFont="1" applyAlignment="1">
      <alignment vertical="center"/>
    </xf>
    <xf numFmtId="0" fontId="85" fillId="0" borderId="0" xfId="0" applyFont="1" applyAlignment="1">
      <alignment vertical="center"/>
    </xf>
    <xf numFmtId="0" fontId="85" fillId="3" borderId="65" xfId="0" applyFont="1" applyFill="1" applyBorder="1" applyAlignment="1">
      <alignment wrapText="1"/>
    </xf>
    <xf numFmtId="0" fontId="0" fillId="3" borderId="66" xfId="0" applyFill="1" applyBorder="1" applyAlignment="1">
      <alignment wrapText="1"/>
    </xf>
    <xf numFmtId="0" fontId="0" fillId="0" borderId="67" xfId="0" applyBorder="1" applyAlignment="1" applyProtection="1">
      <alignment vertical="top" wrapText="1"/>
      <protection locked="0"/>
    </xf>
    <xf numFmtId="0" fontId="0" fillId="0" borderId="68" xfId="0" applyBorder="1" applyAlignment="1" applyProtection="1">
      <alignment vertical="top" wrapText="1"/>
      <protection locked="0"/>
    </xf>
    <xf numFmtId="0" fontId="0" fillId="0" borderId="69" xfId="0" applyBorder="1" applyAlignment="1" applyProtection="1">
      <alignment vertical="top" wrapText="1"/>
      <protection locked="0"/>
    </xf>
    <xf numFmtId="0" fontId="0" fillId="0" borderId="70" xfId="0" applyBorder="1" applyAlignment="1" applyProtection="1">
      <alignment vertical="top" wrapText="1"/>
      <protection locked="0"/>
    </xf>
    <xf numFmtId="172" fontId="70" fillId="36" borderId="15" xfId="15" applyNumberFormat="1" applyFont="1" applyFill="1" applyBorder="1" applyAlignment="1" applyProtection="1">
      <alignment/>
      <protection/>
    </xf>
    <xf numFmtId="172" fontId="70" fillId="36" borderId="15" xfId="0" applyNumberFormat="1" applyFont="1" applyFill="1" applyBorder="1" applyAlignment="1" applyProtection="1">
      <alignment/>
      <protection/>
    </xf>
    <xf numFmtId="172" fontId="49" fillId="36" borderId="15" xfId="0" applyNumberFormat="1" applyFont="1" applyFill="1" applyBorder="1" applyAlignment="1" applyProtection="1">
      <alignment/>
      <protection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200025</xdr:colOff>
      <xdr:row>5</xdr:row>
      <xdr:rowOff>123825</xdr:rowOff>
    </xdr:from>
    <xdr:to>
      <xdr:col>23</xdr:col>
      <xdr:colOff>219075</xdr:colOff>
      <xdr:row>9</xdr:row>
      <xdr:rowOff>9525</xdr:rowOff>
    </xdr:to>
    <xdr:sp>
      <xdr:nvSpPr>
        <xdr:cNvPr id="1" name="textruta 1"/>
        <xdr:cNvSpPr txBox="1">
          <a:spLocks noChangeArrowheads="1"/>
        </xdr:cNvSpPr>
      </xdr:nvSpPr>
      <xdr:spPr>
        <a:xfrm>
          <a:off x="18145125" y="1333500"/>
          <a:ext cx="1143000" cy="676275"/>
        </a:xfrm>
        <a:prstGeom prst="rect">
          <a:avLst/>
        </a:prstGeom>
        <a:solidFill>
          <a:srgbClr val="FFFFCC"/>
        </a:solidFill>
        <a:ln w="28575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Skriv in procentsatsen för pensionen</a:t>
          </a:r>
        </a:p>
      </xdr:txBody>
    </xdr:sp>
    <xdr:clientData/>
  </xdr:twoCellAnchor>
  <xdr:twoCellAnchor>
    <xdr:from>
      <xdr:col>22</xdr:col>
      <xdr:colOff>38100</xdr:colOff>
      <xdr:row>7</xdr:row>
      <xdr:rowOff>38100</xdr:rowOff>
    </xdr:from>
    <xdr:to>
      <xdr:col>22</xdr:col>
      <xdr:colOff>161925</xdr:colOff>
      <xdr:row>7</xdr:row>
      <xdr:rowOff>114300</xdr:rowOff>
    </xdr:to>
    <xdr:sp>
      <xdr:nvSpPr>
        <xdr:cNvPr id="2" name="Högerpil 2"/>
        <xdr:cNvSpPr>
          <a:spLocks/>
        </xdr:cNvSpPr>
      </xdr:nvSpPr>
      <xdr:spPr>
        <a:xfrm flipH="1">
          <a:off x="17983200" y="1647825"/>
          <a:ext cx="123825" cy="76200"/>
        </a:xfrm>
        <a:prstGeom prst="rightArrow">
          <a:avLst>
            <a:gd name="adj" fmla="val 1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AA715"/>
  <sheetViews>
    <sheetView showGridLines="0" tabSelected="1" workbookViewId="0" topLeftCell="A1">
      <selection activeCell="K22" sqref="K22"/>
    </sheetView>
  </sheetViews>
  <sheetFormatPr defaultColWidth="9.140625" defaultRowHeight="15"/>
  <cols>
    <col min="1" max="1" width="1.28515625" style="7" customWidth="1"/>
    <col min="2" max="2" width="24.421875" style="7" customWidth="1"/>
    <col min="3" max="3" width="15.28125" style="7" customWidth="1"/>
    <col min="4" max="4" width="13.140625" style="7" customWidth="1"/>
    <col min="5" max="5" width="13.28125" style="7" customWidth="1"/>
    <col min="6" max="6" width="17.57421875" style="7" customWidth="1"/>
    <col min="7" max="7" width="18.140625" style="7" bestFit="1" customWidth="1"/>
    <col min="8" max="8" width="0.9921875" style="7" hidden="1" customWidth="1"/>
    <col min="9" max="9" width="2.140625" style="7" hidden="1" customWidth="1"/>
    <col min="10" max="10" width="16.28125" style="7" customWidth="1"/>
    <col min="11" max="11" width="13.140625" style="7" customWidth="1"/>
    <col min="12" max="12" width="15.140625" style="7" customWidth="1"/>
    <col min="13" max="13" width="2.00390625" style="7" customWidth="1"/>
    <col min="14" max="14" width="11.28125" style="7" bestFit="1" customWidth="1"/>
    <col min="15" max="15" width="15.00390625" style="7" customWidth="1"/>
    <col min="16" max="16" width="18.7109375" style="7" customWidth="1"/>
    <col min="17" max="17" width="16.140625" style="7" customWidth="1"/>
    <col min="18" max="18" width="2.8515625" style="7" customWidth="1"/>
    <col min="19" max="19" width="19.140625" style="7" customWidth="1"/>
    <col min="20" max="20" width="16.8515625" style="7" customWidth="1"/>
    <col min="21" max="21" width="2.00390625" style="7" customWidth="1"/>
    <col min="22" max="22" width="17.421875" style="7" customWidth="1"/>
    <col min="23" max="23" width="16.8515625" style="7" customWidth="1"/>
    <col min="24" max="16384" width="9.140625" style="7" customWidth="1"/>
  </cols>
  <sheetData>
    <row r="1" spans="2:10" ht="27.75" customHeight="1">
      <c r="B1" s="4" t="s">
        <v>83</v>
      </c>
      <c r="C1" s="5"/>
      <c r="D1" s="5"/>
      <c r="E1" s="5"/>
      <c r="F1" s="42" t="s">
        <v>49</v>
      </c>
      <c r="G1" s="76">
        <v>295</v>
      </c>
      <c r="H1" s="6"/>
      <c r="I1" s="47"/>
      <c r="J1" s="4" t="s">
        <v>46</v>
      </c>
    </row>
    <row r="2" spans="2:9" ht="15.75" customHeight="1" thickBot="1">
      <c r="B2" s="4"/>
      <c r="C2" s="5"/>
      <c r="D2" s="5"/>
      <c r="E2" s="5"/>
      <c r="F2" s="6"/>
      <c r="G2" s="6"/>
      <c r="H2" s="6"/>
      <c r="I2" s="47"/>
    </row>
    <row r="3" spans="2:15" ht="16.5" thickBot="1">
      <c r="B3" s="6" t="s">
        <v>18</v>
      </c>
      <c r="C3" s="161"/>
      <c r="D3" s="5"/>
      <c r="E3" s="5"/>
      <c r="F3" s="6"/>
      <c r="G3" s="6"/>
      <c r="H3" s="6"/>
      <c r="I3" s="47"/>
      <c r="J3" s="6" t="s">
        <v>41</v>
      </c>
      <c r="K3" s="6"/>
      <c r="L3" s="115">
        <f>IF(C11&lt;C13,C13,IF(C11&gt;C13,C13,IF(C11=C13,C13)))</f>
        <v>0</v>
      </c>
      <c r="O3" s="6"/>
    </row>
    <row r="4" spans="2:15" ht="15.75">
      <c r="B4" s="6"/>
      <c r="C4" s="8"/>
      <c r="D4" s="5"/>
      <c r="E4" s="5"/>
      <c r="F4" s="6"/>
      <c r="G4" s="6"/>
      <c r="H4" s="6"/>
      <c r="I4" s="47"/>
      <c r="J4" s="6"/>
      <c r="K4" s="6"/>
      <c r="L4" s="6"/>
      <c r="M4" s="6"/>
      <c r="N4" s="6"/>
      <c r="O4" s="238" t="s">
        <v>94</v>
      </c>
    </row>
    <row r="5" spans="2:27" ht="19.5" thickBot="1">
      <c r="B5" s="6" t="s">
        <v>17</v>
      </c>
      <c r="C5" s="162"/>
      <c r="D5" s="5"/>
      <c r="E5" s="5"/>
      <c r="F5" s="6"/>
      <c r="G5" s="6"/>
      <c r="H5" s="6"/>
      <c r="I5" s="47"/>
      <c r="L5" s="9" t="s">
        <v>48</v>
      </c>
      <c r="N5" s="112" t="s">
        <v>93</v>
      </c>
      <c r="O5" s="109" t="s">
        <v>91</v>
      </c>
      <c r="P5" s="107"/>
      <c r="Q5" s="109" t="s">
        <v>92</v>
      </c>
      <c r="S5" s="252" t="s">
        <v>131</v>
      </c>
      <c r="T5" s="252"/>
      <c r="U5" s="252"/>
      <c r="V5" s="252"/>
      <c r="W5" s="252"/>
      <c r="X5" s="88"/>
      <c r="Y5" s="88"/>
      <c r="Z5" s="88"/>
      <c r="AA5" s="88"/>
    </row>
    <row r="6" spans="2:27" ht="15.75" thickBot="1">
      <c r="B6" s="6" t="s">
        <v>12</v>
      </c>
      <c r="C6" s="163"/>
      <c r="D6" s="5"/>
      <c r="E6" s="5"/>
      <c r="F6" s="6"/>
      <c r="G6" s="6"/>
      <c r="H6" s="6"/>
      <c r="I6" s="47"/>
      <c r="J6" s="6" t="s">
        <v>8</v>
      </c>
      <c r="K6" s="229">
        <f>'Uträkning AG+Pension &amp; tot.lön'!D10</f>
        <v>0</v>
      </c>
      <c r="L6" s="242">
        <f>IF(K6=0,"",IF(L3=0,"",K6/$L$3))</f>
      </c>
      <c r="M6" s="10"/>
      <c r="N6" s="113" t="e">
        <f>Q6-L6</f>
        <v>#DIV/0!</v>
      </c>
      <c r="O6" s="107" t="s">
        <v>8</v>
      </c>
      <c r="P6" s="164">
        <f>T18</f>
        <v>0</v>
      </c>
      <c r="Q6" s="239" t="e">
        <f>P6/$L$3</f>
        <v>#DIV/0!</v>
      </c>
      <c r="S6" s="219" t="s">
        <v>123</v>
      </c>
      <c r="T6" s="220">
        <v>0.2426</v>
      </c>
      <c r="U6" s="216"/>
      <c r="V6" s="216"/>
      <c r="W6" s="216"/>
      <c r="X6" s="86"/>
      <c r="AA6" s="88"/>
    </row>
    <row r="7" spans="2:27" ht="15.75">
      <c r="B7" s="6"/>
      <c r="C7" s="8"/>
      <c r="D7" s="5"/>
      <c r="E7" s="5"/>
      <c r="F7" s="6"/>
      <c r="G7" s="6"/>
      <c r="H7" s="6"/>
      <c r="I7" s="47"/>
      <c r="J7" s="11" t="s">
        <v>7</v>
      </c>
      <c r="K7" s="230">
        <f>'Uträkning AG+Pension &amp; tot.lön'!G10</f>
        <v>0</v>
      </c>
      <c r="L7" s="242">
        <f>IF(K7=0,"",IF(L3=0,"",K7/$L$3))</f>
      </c>
      <c r="M7" s="10"/>
      <c r="N7" s="113" t="e">
        <f aca="true" t="shared" si="0" ref="N7:N16">Q7-L7</f>
        <v>#DIV/0!</v>
      </c>
      <c r="O7" s="109" t="s">
        <v>7</v>
      </c>
      <c r="P7" s="165">
        <f>W18</f>
        <v>0</v>
      </c>
      <c r="Q7" s="239" t="e">
        <f aca="true" t="shared" si="1" ref="Q7:Q16">P7/$L$3</f>
        <v>#DIV/0!</v>
      </c>
      <c r="S7" s="219" t="s">
        <v>55</v>
      </c>
      <c r="T7" s="220">
        <v>0.3142</v>
      </c>
      <c r="U7" s="218"/>
      <c r="V7" s="218"/>
      <c r="W7" s="218"/>
      <c r="AA7" s="88"/>
    </row>
    <row r="8" spans="2:27" s="15" customFormat="1" ht="15">
      <c r="B8" s="6" t="s">
        <v>9</v>
      </c>
      <c r="C8" s="75"/>
      <c r="D8" s="5"/>
      <c r="E8" s="5"/>
      <c r="F8" s="12"/>
      <c r="G8" s="6"/>
      <c r="H8" s="6"/>
      <c r="I8" s="47"/>
      <c r="J8" s="13" t="s">
        <v>45</v>
      </c>
      <c r="K8" s="14">
        <f>SUM(K6:K7)</f>
        <v>0</v>
      </c>
      <c r="L8" s="14">
        <f>SUM(L6:L7)</f>
        <v>0</v>
      </c>
      <c r="M8" s="14"/>
      <c r="N8" s="114" t="e">
        <f>SUM(N6:N7)</f>
        <v>#DIV/0!</v>
      </c>
      <c r="O8" s="107" t="s">
        <v>45</v>
      </c>
      <c r="P8" s="111">
        <f>SUM(P6+P7)</f>
        <v>0</v>
      </c>
      <c r="Q8" s="240" t="e">
        <f>SUM(Q6+Q7)</f>
        <v>#DIV/0!</v>
      </c>
      <c r="S8" s="221" t="s">
        <v>100</v>
      </c>
      <c r="T8" s="250">
        <v>0.045</v>
      </c>
      <c r="U8" s="247"/>
      <c r="V8" s="251"/>
      <c r="W8" s="217"/>
      <c r="AA8" s="88"/>
    </row>
    <row r="9" spans="2:27" s="15" customFormat="1" ht="15.75" thickBot="1">
      <c r="B9" s="6"/>
      <c r="C9" s="75"/>
      <c r="D9" s="5"/>
      <c r="E9" s="5"/>
      <c r="F9" s="12"/>
      <c r="G9" s="6"/>
      <c r="H9" s="6"/>
      <c r="I9" s="47"/>
      <c r="J9" s="13"/>
      <c r="K9" s="14"/>
      <c r="L9" s="14"/>
      <c r="M9" s="14"/>
      <c r="N9" s="114"/>
      <c r="O9" s="107"/>
      <c r="P9" s="111"/>
      <c r="Q9" s="240"/>
      <c r="S9" s="249" t="s">
        <v>132</v>
      </c>
      <c r="T9" s="250">
        <f>V8-T8</f>
        <v>-0.045</v>
      </c>
      <c r="U9" s="247"/>
      <c r="V9" s="217"/>
      <c r="W9" s="217"/>
      <c r="AA9" s="88"/>
    </row>
    <row r="10" spans="2:27" s="20" customFormat="1" ht="16.5" thickBot="1" thickTop="1">
      <c r="B10" s="16"/>
      <c r="C10" s="17"/>
      <c r="D10" s="5"/>
      <c r="E10" s="5"/>
      <c r="F10" s="18"/>
      <c r="G10" s="6"/>
      <c r="H10" s="6"/>
      <c r="I10" s="47"/>
      <c r="J10" s="15"/>
      <c r="K10" s="19"/>
      <c r="L10" s="6"/>
      <c r="M10" s="6"/>
      <c r="N10" s="113"/>
      <c r="O10" s="107"/>
      <c r="P10" s="108"/>
      <c r="Q10" s="239"/>
      <c r="S10" s="222"/>
      <c r="T10" s="223">
        <f>SUM(T7:T9)</f>
        <v>0.3142</v>
      </c>
      <c r="AA10" s="88"/>
    </row>
    <row r="11" spans="2:27" s="20" customFormat="1" ht="15">
      <c r="B11" s="6" t="s">
        <v>66</v>
      </c>
      <c r="C11" s="75"/>
      <c r="D11" s="5"/>
      <c r="E11" s="5"/>
      <c r="F11" s="18"/>
      <c r="G11" s="6"/>
      <c r="H11" s="6"/>
      <c r="I11" s="47"/>
      <c r="J11" s="6" t="s">
        <v>42</v>
      </c>
      <c r="K11" s="229">
        <f>Sammanställning!T6</f>
        <v>0</v>
      </c>
      <c r="L11" s="242">
        <f>IF(K11=0,"",IF(L3=0,"",K11/$L$3))</f>
      </c>
      <c r="M11" s="6"/>
      <c r="N11" s="113" t="e">
        <f t="shared" si="0"/>
        <v>#DIV/0!</v>
      </c>
      <c r="O11" s="6" t="s">
        <v>42</v>
      </c>
      <c r="P11" s="164"/>
      <c r="Q11" s="239" t="e">
        <f t="shared" si="1"/>
        <v>#DIV/0!</v>
      </c>
      <c r="Y11" s="86"/>
      <c r="Z11" s="86"/>
      <c r="AA11" s="88"/>
    </row>
    <row r="12" spans="2:27" s="20" customFormat="1" ht="15">
      <c r="B12" s="5"/>
      <c r="C12" s="43"/>
      <c r="D12" s="5"/>
      <c r="E12" s="5"/>
      <c r="F12" s="21"/>
      <c r="G12" s="21"/>
      <c r="H12" s="21"/>
      <c r="I12" s="48"/>
      <c r="J12" s="6" t="s">
        <v>43</v>
      </c>
      <c r="K12" s="229">
        <f>Sammanställning!T7</f>
        <v>0</v>
      </c>
      <c r="L12" s="242">
        <f>IF(K12=0,"",IF(L3=0,"",K12/$L$3))</f>
      </c>
      <c r="M12" s="6"/>
      <c r="N12" s="113" t="e">
        <f t="shared" si="0"/>
        <v>#DIV/0!</v>
      </c>
      <c r="O12" s="6" t="s">
        <v>43</v>
      </c>
      <c r="P12" s="164"/>
      <c r="Q12" s="239" t="e">
        <f t="shared" si="1"/>
        <v>#DIV/0!</v>
      </c>
      <c r="S12" s="52" t="s">
        <v>122</v>
      </c>
      <c r="T12" s="227"/>
      <c r="U12" s="216"/>
      <c r="V12" s="224" t="s">
        <v>7</v>
      </c>
      <c r="W12" s="227"/>
      <c r="Y12" s="86"/>
      <c r="Z12" s="86"/>
      <c r="AA12" s="88"/>
    </row>
    <row r="13" spans="2:27" s="20" customFormat="1" ht="15">
      <c r="B13" s="6" t="s">
        <v>24</v>
      </c>
      <c r="C13" s="75"/>
      <c r="D13" s="5"/>
      <c r="E13" s="5"/>
      <c r="F13" s="18"/>
      <c r="G13" s="6"/>
      <c r="H13" s="6"/>
      <c r="I13" s="47"/>
      <c r="J13" s="6" t="s">
        <v>29</v>
      </c>
      <c r="K13" s="229">
        <f>Sammanställning!T8</f>
        <v>0</v>
      </c>
      <c r="L13" s="242">
        <f>IF(K13=0,"",IF(L3=0,"",K13/$L$3))</f>
      </c>
      <c r="M13" s="6"/>
      <c r="N13" s="113" t="e">
        <f t="shared" si="0"/>
        <v>#DIV/0!</v>
      </c>
      <c r="O13" s="6" t="s">
        <v>29</v>
      </c>
      <c r="P13" s="164"/>
      <c r="Q13" s="239" t="e">
        <f t="shared" si="1"/>
        <v>#DIV/0!</v>
      </c>
      <c r="S13" s="52" t="s">
        <v>53</v>
      </c>
      <c r="T13" s="225">
        <f>T12*T8</f>
        <v>0</v>
      </c>
      <c r="U13" s="216"/>
      <c r="V13" s="52" t="s">
        <v>53</v>
      </c>
      <c r="W13" s="225">
        <f>W12*T8</f>
        <v>0</v>
      </c>
      <c r="Y13" s="86"/>
      <c r="Z13" s="86"/>
      <c r="AA13" s="88"/>
    </row>
    <row r="14" spans="2:27" s="20" customFormat="1" ht="15">
      <c r="B14" s="6"/>
      <c r="C14" s="75"/>
      <c r="D14" s="5"/>
      <c r="E14" s="5"/>
      <c r="F14" s="18"/>
      <c r="G14" s="6"/>
      <c r="H14" s="6"/>
      <c r="I14" s="47"/>
      <c r="J14" s="6"/>
      <c r="K14" s="229"/>
      <c r="L14" s="242"/>
      <c r="M14" s="6"/>
      <c r="N14" s="113"/>
      <c r="O14" s="6"/>
      <c r="P14" s="164"/>
      <c r="Q14" s="239"/>
      <c r="S14" s="52" t="s">
        <v>132</v>
      </c>
      <c r="T14" s="225">
        <f>T12*T9</f>
        <v>0</v>
      </c>
      <c r="U14" s="248"/>
      <c r="V14" s="52" t="s">
        <v>132</v>
      </c>
      <c r="W14" s="225">
        <f>W12*T9</f>
        <v>0</v>
      </c>
      <c r="Y14" s="86"/>
      <c r="Z14" s="86"/>
      <c r="AA14" s="88"/>
    </row>
    <row r="15" spans="2:23" s="20" customFormat="1" ht="15">
      <c r="B15" s="6" t="s">
        <v>25</v>
      </c>
      <c r="C15" s="44">
        <f>SUM(C11-C13)</f>
        <v>0</v>
      </c>
      <c r="D15" s="5"/>
      <c r="E15" s="5"/>
      <c r="F15" s="18"/>
      <c r="G15" s="6"/>
      <c r="H15" s="6"/>
      <c r="I15" s="47"/>
      <c r="J15" s="6" t="s">
        <v>44</v>
      </c>
      <c r="K15" s="229">
        <f>Sammanställning!T9</f>
        <v>0</v>
      </c>
      <c r="L15" s="242">
        <f>IF(K15=0,"",IF(L3=0,"",K15/$L$3))</f>
      </c>
      <c r="M15" s="6"/>
      <c r="N15" s="113" t="e">
        <f t="shared" si="0"/>
        <v>#DIV/0!</v>
      </c>
      <c r="O15" s="6" t="s">
        <v>44</v>
      </c>
      <c r="P15" s="164"/>
      <c r="Q15" s="239" t="e">
        <f t="shared" si="1"/>
        <v>#DIV/0!</v>
      </c>
      <c r="S15" s="52" t="s">
        <v>124</v>
      </c>
      <c r="T15" s="225">
        <f>T12*T7</f>
        <v>0</v>
      </c>
      <c r="U15" s="216"/>
      <c r="V15" s="52" t="s">
        <v>124</v>
      </c>
      <c r="W15" s="225">
        <f>W12*T7</f>
        <v>0</v>
      </c>
    </row>
    <row r="16" spans="2:23" s="15" customFormat="1" ht="15">
      <c r="B16" s="5"/>
      <c r="C16" s="5"/>
      <c r="D16" s="5"/>
      <c r="E16" s="5"/>
      <c r="F16" s="12"/>
      <c r="G16" s="6"/>
      <c r="H16" s="6"/>
      <c r="I16" s="47"/>
      <c r="J16" s="11" t="s">
        <v>2</v>
      </c>
      <c r="K16" s="230">
        <f>L3*C28</f>
        <v>0</v>
      </c>
      <c r="L16" s="242">
        <f>IF(K16=0,"",IF(L3=0,"",K16/$L$3))</f>
      </c>
      <c r="M16" s="6"/>
      <c r="N16" s="113" t="e">
        <f t="shared" si="0"/>
        <v>#DIV/0!</v>
      </c>
      <c r="O16" s="11" t="s">
        <v>2</v>
      </c>
      <c r="P16" s="228">
        <f>L3*C28</f>
        <v>0</v>
      </c>
      <c r="Q16" s="239" t="e">
        <f t="shared" si="1"/>
        <v>#DIV/0!</v>
      </c>
      <c r="S16" s="52" t="s">
        <v>123</v>
      </c>
      <c r="T16" s="225">
        <f>T13*T6</f>
        <v>0</v>
      </c>
      <c r="U16" s="216"/>
      <c r="V16" s="52" t="s">
        <v>123</v>
      </c>
      <c r="W16" s="225">
        <f>W13*T6</f>
        <v>0</v>
      </c>
    </row>
    <row r="17" spans="2:23" s="20" customFormat="1" ht="15">
      <c r="B17" s="22" t="s">
        <v>16</v>
      </c>
      <c r="C17" s="22" t="s">
        <v>15</v>
      </c>
      <c r="D17" s="22" t="s">
        <v>14</v>
      </c>
      <c r="E17" s="23" t="s">
        <v>40</v>
      </c>
      <c r="F17" s="22" t="s">
        <v>13</v>
      </c>
      <c r="G17" s="6"/>
      <c r="H17" s="6"/>
      <c r="I17" s="47"/>
      <c r="J17" s="13" t="s">
        <v>45</v>
      </c>
      <c r="K17" s="14">
        <f>SUM(K11:K16)</f>
        <v>0</v>
      </c>
      <c r="L17" s="14"/>
      <c r="M17" s="14"/>
      <c r="N17" s="114"/>
      <c r="O17" s="107" t="s">
        <v>45</v>
      </c>
      <c r="P17" s="110">
        <f>SUM(P6+P7+P11+P12+P13+P15+P16)</f>
        <v>0</v>
      </c>
      <c r="Q17" s="241" t="e">
        <f>ROUND(R17,2)</f>
        <v>#DIV/0!</v>
      </c>
      <c r="R17" s="215" t="e">
        <f>SUM(Q6+Q7+Q11+Q12+Q13+Q15+Q16)</f>
        <v>#DIV/0!</v>
      </c>
      <c r="S17" s="216"/>
      <c r="T17" s="225"/>
      <c r="U17" s="216"/>
      <c r="V17" s="216"/>
      <c r="W17" s="225"/>
    </row>
    <row r="18" spans="2:23" s="20" customFormat="1" ht="15">
      <c r="B18" s="24"/>
      <c r="C18" s="24"/>
      <c r="D18" s="24" t="s">
        <v>11</v>
      </c>
      <c r="E18" s="25" t="str">
        <f>"Max"&amp;" "&amp;G1&amp;" kr"</f>
        <v>Max 295 kr</v>
      </c>
      <c r="F18" s="24" t="s">
        <v>10</v>
      </c>
      <c r="G18" s="6"/>
      <c r="H18" s="6"/>
      <c r="I18" s="47"/>
      <c r="K18" s="26"/>
      <c r="L18" s="6"/>
      <c r="M18" s="6"/>
      <c r="N18" s="6"/>
      <c r="O18" s="107"/>
      <c r="P18" s="108" t="s">
        <v>121</v>
      </c>
      <c r="Q18" s="202" t="e">
        <f>Q17-C30</f>
        <v>#DIV/0!</v>
      </c>
      <c r="S18" s="216" t="s">
        <v>125</v>
      </c>
      <c r="T18" s="226">
        <f>SUM(T12:T17)</f>
        <v>0</v>
      </c>
      <c r="U18" s="216"/>
      <c r="V18" s="216" t="s">
        <v>126</v>
      </c>
      <c r="W18" s="226">
        <f>SUM(W12:W17)</f>
        <v>0</v>
      </c>
    </row>
    <row r="19" spans="2:17" ht="15">
      <c r="B19" s="158" t="s">
        <v>19</v>
      </c>
      <c r="C19" s="159">
        <v>221.5</v>
      </c>
      <c r="D19" s="159" t="e">
        <f>SUM(D20:D21)</f>
        <v>#DIV/0!</v>
      </c>
      <c r="E19" s="159">
        <f>SUM(E20:E21)</f>
        <v>0</v>
      </c>
      <c r="F19" s="160">
        <f>IF(E19=0,0,(E19-C19))</f>
        <v>0</v>
      </c>
      <c r="G19" s="6"/>
      <c r="H19" s="6"/>
      <c r="I19" s="47"/>
      <c r="J19" s="13" t="s">
        <v>47</v>
      </c>
      <c r="K19" s="14">
        <f>K8+K17</f>
        <v>0</v>
      </c>
      <c r="L19" s="14"/>
      <c r="M19" s="6"/>
      <c r="N19" s="6"/>
      <c r="O19" s="107"/>
      <c r="P19" s="107"/>
      <c r="Q19" s="107"/>
    </row>
    <row r="20" spans="2:17" s="20" customFormat="1" ht="15">
      <c r="B20" s="27" t="s">
        <v>8</v>
      </c>
      <c r="C20" s="45">
        <f>C19</f>
        <v>221.5</v>
      </c>
      <c r="D20" s="243" t="e">
        <f>Q6</f>
        <v>#DIV/0!</v>
      </c>
      <c r="E20" s="272">
        <f>L6</f>
      </c>
      <c r="F20" s="10"/>
      <c r="G20" s="6"/>
      <c r="H20" s="6"/>
      <c r="I20" s="47"/>
      <c r="J20" s="54" t="s">
        <v>90</v>
      </c>
      <c r="K20" s="55" t="e">
        <f>SUM(K19/L3)</f>
        <v>#DIV/0!</v>
      </c>
      <c r="L20" s="176" t="e">
        <f>ROUND(K21,2)</f>
        <v>#DIV/0!</v>
      </c>
      <c r="M20" s="6"/>
      <c r="N20" s="6"/>
      <c r="O20" s="107"/>
      <c r="P20" s="108"/>
      <c r="Q20" s="108"/>
    </row>
    <row r="21" spans="2:15" ht="15">
      <c r="B21" s="27" t="s">
        <v>7</v>
      </c>
      <c r="C21" s="45">
        <v>0</v>
      </c>
      <c r="D21" s="243" t="e">
        <f>Q7</f>
        <v>#DIV/0!</v>
      </c>
      <c r="E21" s="272">
        <f>L7</f>
      </c>
      <c r="F21" s="10"/>
      <c r="G21" s="6"/>
      <c r="H21" s="6"/>
      <c r="I21" s="47"/>
      <c r="J21" s="6"/>
      <c r="K21" s="214" t="e">
        <f>K20-C30</f>
        <v>#DIV/0!</v>
      </c>
      <c r="L21" s="6"/>
      <c r="M21" s="6"/>
      <c r="N21" s="6"/>
      <c r="O21" s="6"/>
    </row>
    <row r="22" spans="2:15" ht="15.75" thickBot="1">
      <c r="B22" s="158" t="s">
        <v>20</v>
      </c>
      <c r="C22" s="159">
        <v>6</v>
      </c>
      <c r="D22" s="159" t="e">
        <f>SUM(D23:D23)</f>
        <v>#DIV/0!</v>
      </c>
      <c r="E22" s="159">
        <f>SUM(E23)</f>
        <v>0</v>
      </c>
      <c r="F22" s="160">
        <f>IF(E22=0,(C22*-1),IF(E22&lt;C22,E22-C22,0))</f>
        <v>-6</v>
      </c>
      <c r="G22" s="6"/>
      <c r="H22" s="6"/>
      <c r="I22" s="47"/>
      <c r="J22" s="16"/>
      <c r="K22" s="56"/>
      <c r="L22" s="57"/>
      <c r="M22" s="6"/>
      <c r="N22" s="6"/>
      <c r="O22" s="13" t="s">
        <v>95</v>
      </c>
    </row>
    <row r="23" spans="2:17" ht="15">
      <c r="B23" s="27" t="s">
        <v>6</v>
      </c>
      <c r="C23" s="45"/>
      <c r="D23" s="243" t="e">
        <f>Q12</f>
        <v>#DIV/0!</v>
      </c>
      <c r="E23" s="273">
        <f>L12</f>
      </c>
      <c r="F23" s="10"/>
      <c r="G23" s="6"/>
      <c r="H23" s="6"/>
      <c r="I23" s="47"/>
      <c r="J23" s="58"/>
      <c r="K23" s="56"/>
      <c r="L23" s="59"/>
      <c r="M23" s="6"/>
      <c r="N23" s="6"/>
      <c r="O23" s="253"/>
      <c r="P23" s="268"/>
      <c r="Q23" s="269"/>
    </row>
    <row r="24" spans="2:17" ht="15">
      <c r="B24" s="158" t="s">
        <v>21</v>
      </c>
      <c r="C24" s="159">
        <v>6</v>
      </c>
      <c r="D24" s="159" t="e">
        <f>SUM(D25:D27)</f>
        <v>#DIV/0!</v>
      </c>
      <c r="E24" s="159">
        <f>SUM(E25:E27)</f>
        <v>0</v>
      </c>
      <c r="F24" s="160">
        <f>IF(E24=0,(C24*-1),IF(E24&lt;C24,E24-C24,0))</f>
        <v>-6</v>
      </c>
      <c r="G24" s="28"/>
      <c r="H24" s="28"/>
      <c r="I24" s="49"/>
      <c r="J24" s="6"/>
      <c r="K24" s="6"/>
      <c r="L24" s="6"/>
      <c r="M24" s="6"/>
      <c r="N24" s="6"/>
      <c r="O24" s="254"/>
      <c r="P24" s="270"/>
      <c r="Q24" s="271"/>
    </row>
    <row r="25" spans="2:17" ht="15">
      <c r="B25" s="27" t="s">
        <v>5</v>
      </c>
      <c r="C25" s="10"/>
      <c r="D25" s="243" t="e">
        <f>Q11</f>
        <v>#DIV/0!</v>
      </c>
      <c r="E25" s="273">
        <f>L11</f>
      </c>
      <c r="F25" s="10"/>
      <c r="G25" s="6"/>
      <c r="H25" s="6"/>
      <c r="I25" s="47"/>
      <c r="J25" s="6"/>
      <c r="K25" s="6"/>
      <c r="L25" s="6"/>
      <c r="M25" s="6"/>
      <c r="N25" s="6"/>
      <c r="O25" s="232"/>
      <c r="P25" s="233"/>
      <c r="Q25" s="234"/>
    </row>
    <row r="26" spans="2:17" ht="15">
      <c r="B26" s="27" t="s">
        <v>4</v>
      </c>
      <c r="C26" s="45"/>
      <c r="D26" s="243" t="e">
        <f>Q13</f>
        <v>#DIV/0!</v>
      </c>
      <c r="E26" s="273">
        <f>L13</f>
      </c>
      <c r="F26" s="10"/>
      <c r="G26" s="6"/>
      <c r="H26" s="6"/>
      <c r="I26" s="47"/>
      <c r="J26" s="6"/>
      <c r="K26" s="6"/>
      <c r="L26" s="6"/>
      <c r="M26" s="6"/>
      <c r="N26" s="6"/>
      <c r="O26" s="232"/>
      <c r="P26" s="233"/>
      <c r="Q26" s="234"/>
    </row>
    <row r="27" spans="2:17" ht="15">
      <c r="B27" s="27" t="s">
        <v>3</v>
      </c>
      <c r="C27" s="45"/>
      <c r="D27" s="243" t="e">
        <f>Q15</f>
        <v>#DIV/0!</v>
      </c>
      <c r="E27" s="274">
        <f>L15</f>
      </c>
      <c r="F27" s="10"/>
      <c r="G27" s="6"/>
      <c r="H27" s="6"/>
      <c r="I27" s="47"/>
      <c r="J27" s="6"/>
      <c r="K27" s="6"/>
      <c r="L27" s="6"/>
      <c r="M27" s="6"/>
      <c r="N27" s="6"/>
      <c r="O27" s="232"/>
      <c r="P27" s="233"/>
      <c r="Q27" s="234"/>
    </row>
    <row r="28" spans="2:17" ht="15">
      <c r="B28" s="158" t="s">
        <v>22</v>
      </c>
      <c r="C28" s="159">
        <v>23.5</v>
      </c>
      <c r="D28" s="159" t="e">
        <f>SUM(D29)</f>
        <v>#DIV/0!</v>
      </c>
      <c r="E28" s="159">
        <f>SUM(E29)</f>
        <v>0</v>
      </c>
      <c r="F28" s="160">
        <f>IF(E28=0,(C28*-1),IF(E28&lt;C28,E28-C28,0))</f>
        <v>-23.5</v>
      </c>
      <c r="G28" s="6"/>
      <c r="H28" s="6"/>
      <c r="I28" s="47"/>
      <c r="J28" s="6"/>
      <c r="K28" s="6"/>
      <c r="L28" s="6"/>
      <c r="M28" s="6"/>
      <c r="N28" s="6"/>
      <c r="O28" s="232"/>
      <c r="P28" s="233"/>
      <c r="Q28" s="234"/>
    </row>
    <row r="29" spans="2:17" ht="15">
      <c r="B29" s="27" t="s">
        <v>2</v>
      </c>
      <c r="C29" s="45">
        <f>C28</f>
        <v>23.5</v>
      </c>
      <c r="D29" s="243" t="e">
        <f>Q16</f>
        <v>#DIV/0!</v>
      </c>
      <c r="E29" s="273">
        <f>L16</f>
      </c>
      <c r="F29" s="10"/>
      <c r="G29" s="6"/>
      <c r="H29" s="6"/>
      <c r="I29" s="47"/>
      <c r="J29" s="6"/>
      <c r="K29" s="6"/>
      <c r="L29" s="6"/>
      <c r="M29" s="6"/>
      <c r="N29" s="6"/>
      <c r="O29" s="232"/>
      <c r="P29" s="233"/>
      <c r="Q29" s="234"/>
    </row>
    <row r="30" spans="2:17" ht="15.75" thickBot="1">
      <c r="B30" s="82" t="s">
        <v>1</v>
      </c>
      <c r="C30" s="83">
        <f>C19+C22+C24+C28</f>
        <v>257</v>
      </c>
      <c r="D30" s="244" t="e">
        <f>D19+D22+D24+D28</f>
        <v>#DIV/0!</v>
      </c>
      <c r="E30" s="245">
        <f>E19+E22+E24+E28</f>
        <v>0</v>
      </c>
      <c r="F30" s="246">
        <f>IF(F19+F22+F24+F28&lt;0,0,IF(E30&gt;G1,F19+F22+F24+F28+G1-E30,(F19+F22+F24+F28)))</f>
        <v>0</v>
      </c>
      <c r="G30" s="84" t="s">
        <v>23</v>
      </c>
      <c r="I30" s="47"/>
      <c r="O30" s="232"/>
      <c r="P30" s="233"/>
      <c r="Q30" s="234"/>
    </row>
    <row r="31" spans="2:17" ht="15.75" thickBot="1">
      <c r="B31" s="5"/>
      <c r="C31" s="46"/>
      <c r="D31" s="46"/>
      <c r="E31" s="51" t="str">
        <f>"(max "&amp;G1&amp;"kr)"</f>
        <v>(max 295kr)</v>
      </c>
      <c r="F31" s="51" t="str">
        <f>"(max "&amp;G1-C30&amp;"kr)"</f>
        <v>(max 38kr)</v>
      </c>
      <c r="G31" s="231">
        <f>ROUND(F30,2)</f>
        <v>0</v>
      </c>
      <c r="I31" s="50"/>
      <c r="O31" s="235"/>
      <c r="P31" s="236"/>
      <c r="Q31" s="237"/>
    </row>
    <row r="32" spans="2:9" ht="15">
      <c r="B32" s="80" t="s">
        <v>0</v>
      </c>
      <c r="C32" s="81">
        <f>L3*G31</f>
        <v>0</v>
      </c>
      <c r="D32" s="46"/>
      <c r="E32" s="46"/>
      <c r="F32" s="46"/>
      <c r="G32" s="6"/>
      <c r="H32" s="6"/>
      <c r="I32" s="47"/>
    </row>
    <row r="33" spans="2:9" ht="15">
      <c r="B33" s="5"/>
      <c r="C33" s="5"/>
      <c r="D33" s="5"/>
      <c r="E33" s="5"/>
      <c r="F33" s="29"/>
      <c r="G33" s="6"/>
      <c r="H33" s="6"/>
      <c r="I33" s="6"/>
    </row>
    <row r="34" spans="2:9" ht="15">
      <c r="B34" s="5"/>
      <c r="C34" s="5"/>
      <c r="D34" s="5"/>
      <c r="E34" s="5"/>
      <c r="F34" s="6"/>
      <c r="G34" s="6"/>
      <c r="H34" s="6"/>
      <c r="I34" s="6"/>
    </row>
    <row r="35" spans="2:9" ht="15">
      <c r="B35" s="5"/>
      <c r="C35" s="5"/>
      <c r="D35" s="5"/>
      <c r="E35" s="5"/>
      <c r="F35" s="6"/>
      <c r="G35" s="6"/>
      <c r="H35" s="6"/>
      <c r="I35" s="6"/>
    </row>
    <row r="36" spans="2:9" ht="23.25">
      <c r="B36" s="30"/>
      <c r="C36" s="31"/>
      <c r="D36" s="31"/>
      <c r="E36" s="31"/>
      <c r="F36" s="32"/>
      <c r="G36" s="6"/>
      <c r="H36" s="6"/>
      <c r="I36" s="6"/>
    </row>
    <row r="37" spans="2:6" ht="15">
      <c r="B37" s="33"/>
      <c r="C37" s="34"/>
      <c r="D37" s="35"/>
      <c r="E37" s="35"/>
      <c r="F37" s="36"/>
    </row>
    <row r="38" spans="2:6" ht="15">
      <c r="B38" s="33"/>
      <c r="C38" s="35"/>
      <c r="D38" s="35"/>
      <c r="E38" s="35"/>
      <c r="F38" s="36"/>
    </row>
    <row r="39" spans="2:6" ht="15">
      <c r="B39" s="33"/>
      <c r="C39" s="37"/>
      <c r="D39" s="35"/>
      <c r="E39" s="35"/>
      <c r="F39" s="38"/>
    </row>
    <row r="40" spans="2:6" ht="15">
      <c r="B40" s="33"/>
      <c r="C40" s="37"/>
      <c r="D40" s="35"/>
      <c r="E40" s="35"/>
      <c r="F40" s="38"/>
    </row>
    <row r="41" spans="2:6" ht="15">
      <c r="B41" s="33"/>
      <c r="C41" s="35"/>
      <c r="D41" s="35"/>
      <c r="E41" s="35"/>
      <c r="F41" s="39"/>
    </row>
    <row r="42" spans="2:6" ht="15">
      <c r="B42" s="33"/>
      <c r="C42" s="37"/>
      <c r="D42" s="35"/>
      <c r="E42" s="35"/>
      <c r="F42" s="40"/>
    </row>
    <row r="43" spans="2:6" ht="15">
      <c r="B43" s="33"/>
      <c r="C43" s="37"/>
      <c r="D43" s="35"/>
      <c r="E43" s="35"/>
      <c r="F43" s="40"/>
    </row>
    <row r="44" spans="2:6" ht="15">
      <c r="B44" s="35"/>
      <c r="C44" s="35"/>
      <c r="D44" s="35"/>
      <c r="E44" s="35"/>
      <c r="F44" s="41"/>
    </row>
    <row r="45" spans="2:6" ht="15">
      <c r="B45" s="35"/>
      <c r="C45" s="35"/>
      <c r="D45" s="35"/>
      <c r="E45" s="35"/>
      <c r="F45" s="39"/>
    </row>
    <row r="46" spans="2:6" ht="15">
      <c r="B46" s="35"/>
      <c r="C46" s="35"/>
      <c r="D46" s="35"/>
      <c r="E46" s="35"/>
      <c r="F46" s="40"/>
    </row>
    <row r="47" spans="2:6" ht="15">
      <c r="B47" s="35"/>
      <c r="C47" s="35"/>
      <c r="D47" s="35"/>
      <c r="E47" s="35"/>
      <c r="F47" s="39"/>
    </row>
    <row r="48" spans="2:6" ht="15">
      <c r="B48" s="35"/>
      <c r="C48" s="35"/>
      <c r="D48" s="35"/>
      <c r="E48" s="35"/>
      <c r="F48" s="40"/>
    </row>
    <row r="49" spans="2:6" ht="15">
      <c r="B49" s="35"/>
      <c r="C49" s="35"/>
      <c r="D49" s="35"/>
      <c r="E49" s="35"/>
      <c r="F49" s="40"/>
    </row>
    <row r="50" spans="2:6" ht="15">
      <c r="B50" s="35"/>
      <c r="C50" s="35"/>
      <c r="D50" s="35"/>
      <c r="E50" s="35"/>
      <c r="F50" s="40"/>
    </row>
    <row r="51" spans="2:6" ht="15">
      <c r="B51" s="35"/>
      <c r="C51" s="35"/>
      <c r="D51" s="35"/>
      <c r="E51" s="35"/>
      <c r="F51" s="39"/>
    </row>
    <row r="227" spans="2:6" ht="15">
      <c r="B227" s="36"/>
      <c r="C227" s="36"/>
      <c r="D227" s="36"/>
      <c r="E227" s="36"/>
      <c r="F227" s="36"/>
    </row>
    <row r="228" spans="2:6" ht="15">
      <c r="B228" s="36"/>
      <c r="C228" s="36"/>
      <c r="D228" s="36"/>
      <c r="E228" s="36"/>
      <c r="F228" s="36"/>
    </row>
    <row r="229" spans="2:6" ht="15">
      <c r="B229" s="36"/>
      <c r="C229" s="36"/>
      <c r="D229" s="36"/>
      <c r="E229" s="36"/>
      <c r="F229" s="36"/>
    </row>
    <row r="230" spans="2:6" ht="15">
      <c r="B230" s="36"/>
      <c r="C230" s="36"/>
      <c r="D230" s="36"/>
      <c r="E230" s="36"/>
      <c r="F230" s="36"/>
    </row>
    <row r="231" spans="2:6" ht="15">
      <c r="B231" s="36"/>
      <c r="C231" s="36"/>
      <c r="D231" s="36"/>
      <c r="E231" s="36"/>
      <c r="F231" s="36"/>
    </row>
    <row r="232" spans="2:6" ht="15">
      <c r="B232" s="36"/>
      <c r="C232" s="36"/>
      <c r="D232" s="36"/>
      <c r="E232" s="36"/>
      <c r="F232" s="36"/>
    </row>
    <row r="233" spans="2:6" ht="15">
      <c r="B233" s="36"/>
      <c r="C233" s="36"/>
      <c r="D233" s="36"/>
      <c r="E233" s="36"/>
      <c r="F233" s="36"/>
    </row>
    <row r="234" spans="2:6" ht="15">
      <c r="B234" s="36"/>
      <c r="C234" s="36"/>
      <c r="D234" s="36"/>
      <c r="E234" s="36"/>
      <c r="F234" s="36"/>
    </row>
    <row r="235" spans="2:6" ht="15">
      <c r="B235" s="36"/>
      <c r="C235" s="36"/>
      <c r="D235" s="36"/>
      <c r="E235" s="36"/>
      <c r="F235" s="36"/>
    </row>
    <row r="236" spans="2:6" ht="15">
      <c r="B236" s="36"/>
      <c r="C236" s="36"/>
      <c r="D236" s="36"/>
      <c r="E236" s="36"/>
      <c r="F236" s="36"/>
    </row>
    <row r="237" spans="2:6" ht="15">
      <c r="B237" s="36"/>
      <c r="C237" s="36"/>
      <c r="D237" s="36"/>
      <c r="E237" s="36"/>
      <c r="F237" s="36"/>
    </row>
    <row r="238" spans="2:6" ht="15">
      <c r="B238" s="36"/>
      <c r="C238" s="36"/>
      <c r="D238" s="36"/>
      <c r="E238" s="36"/>
      <c r="F238" s="36"/>
    </row>
    <row r="239" spans="2:6" ht="15">
      <c r="B239" s="36"/>
      <c r="C239" s="36"/>
      <c r="D239" s="36"/>
      <c r="E239" s="36"/>
      <c r="F239" s="36"/>
    </row>
    <row r="240" spans="2:6" ht="15">
      <c r="B240" s="36"/>
      <c r="C240" s="36"/>
      <c r="D240" s="36"/>
      <c r="E240" s="36"/>
      <c r="F240" s="36"/>
    </row>
    <row r="241" spans="2:6" ht="15">
      <c r="B241" s="36"/>
      <c r="C241" s="36"/>
      <c r="D241" s="36"/>
      <c r="E241" s="36"/>
      <c r="F241" s="36"/>
    </row>
    <row r="242" spans="2:6" ht="15">
      <c r="B242" s="36"/>
      <c r="C242" s="36"/>
      <c r="D242" s="36"/>
      <c r="E242" s="36"/>
      <c r="F242" s="36"/>
    </row>
    <row r="243" spans="2:6" ht="15">
      <c r="B243" s="36"/>
      <c r="C243" s="36"/>
      <c r="D243" s="36"/>
      <c r="E243" s="36"/>
      <c r="F243" s="36"/>
    </row>
    <row r="244" spans="2:6" ht="15">
      <c r="B244" s="36"/>
      <c r="C244" s="36"/>
      <c r="D244" s="36"/>
      <c r="E244" s="36"/>
      <c r="F244" s="36"/>
    </row>
    <row r="245" spans="2:6" ht="15">
      <c r="B245" s="36"/>
      <c r="C245" s="36"/>
      <c r="D245" s="36"/>
      <c r="E245" s="36"/>
      <c r="F245" s="36"/>
    </row>
    <row r="246" spans="2:6" ht="15">
      <c r="B246" s="36"/>
      <c r="C246" s="36"/>
      <c r="D246" s="36"/>
      <c r="E246" s="36"/>
      <c r="F246" s="36"/>
    </row>
    <row r="247" spans="2:6" ht="15">
      <c r="B247" s="36"/>
      <c r="C247" s="36"/>
      <c r="D247" s="36"/>
      <c r="E247" s="36"/>
      <c r="F247" s="36"/>
    </row>
    <row r="248" spans="2:6" ht="15">
      <c r="B248" s="36"/>
      <c r="C248" s="36"/>
      <c r="D248" s="36"/>
      <c r="E248" s="36"/>
      <c r="F248" s="36"/>
    </row>
    <row r="249" spans="2:6" ht="15">
      <c r="B249" s="36"/>
      <c r="C249" s="36"/>
      <c r="D249" s="36"/>
      <c r="E249" s="36"/>
      <c r="F249" s="36"/>
    </row>
    <row r="250" spans="2:6" ht="15">
      <c r="B250" s="36"/>
      <c r="C250" s="36"/>
      <c r="D250" s="36"/>
      <c r="E250" s="36"/>
      <c r="F250" s="36"/>
    </row>
    <row r="251" spans="2:6" ht="15">
      <c r="B251" s="36"/>
      <c r="C251" s="36"/>
      <c r="D251" s="36"/>
      <c r="E251" s="36"/>
      <c r="F251" s="36"/>
    </row>
    <row r="252" spans="2:6" ht="15">
      <c r="B252" s="36"/>
      <c r="C252" s="36"/>
      <c r="D252" s="36"/>
      <c r="E252" s="36"/>
      <c r="F252" s="36"/>
    </row>
    <row r="253" spans="2:6" ht="15">
      <c r="B253" s="36"/>
      <c r="C253" s="36"/>
      <c r="D253" s="36"/>
      <c r="E253" s="36"/>
      <c r="F253" s="36"/>
    </row>
    <row r="254" spans="2:6" ht="15">
      <c r="B254" s="36"/>
      <c r="C254" s="36"/>
      <c r="D254" s="36"/>
      <c r="E254" s="36"/>
      <c r="F254" s="36"/>
    </row>
    <row r="255" spans="2:6" ht="15">
      <c r="B255" s="36"/>
      <c r="C255" s="36"/>
      <c r="D255" s="36"/>
      <c r="E255" s="36"/>
      <c r="F255" s="36"/>
    </row>
    <row r="256" spans="2:6" ht="15">
      <c r="B256" s="36"/>
      <c r="C256" s="36"/>
      <c r="D256" s="36"/>
      <c r="E256" s="36"/>
      <c r="F256" s="36"/>
    </row>
    <row r="257" spans="2:6" ht="15">
      <c r="B257" s="36"/>
      <c r="C257" s="36"/>
      <c r="D257" s="36"/>
      <c r="E257" s="36"/>
      <c r="F257" s="36"/>
    </row>
    <row r="258" spans="2:6" ht="15">
      <c r="B258" s="36"/>
      <c r="C258" s="36"/>
      <c r="D258" s="36"/>
      <c r="E258" s="36"/>
      <c r="F258" s="36"/>
    </row>
    <row r="259" spans="2:6" ht="15">
      <c r="B259" s="36"/>
      <c r="C259" s="36"/>
      <c r="D259" s="36"/>
      <c r="E259" s="36"/>
      <c r="F259" s="36"/>
    </row>
    <row r="260" spans="2:6" ht="15">
      <c r="B260" s="36"/>
      <c r="C260" s="36"/>
      <c r="D260" s="36"/>
      <c r="E260" s="36"/>
      <c r="F260" s="36"/>
    </row>
    <row r="261" spans="2:6" ht="15">
      <c r="B261" s="36"/>
      <c r="C261" s="36"/>
      <c r="D261" s="36"/>
      <c r="E261" s="36"/>
      <c r="F261" s="36"/>
    </row>
    <row r="262" spans="2:6" ht="15">
      <c r="B262" s="36"/>
      <c r="C262" s="36"/>
      <c r="D262" s="36"/>
      <c r="E262" s="36"/>
      <c r="F262" s="36"/>
    </row>
    <row r="263" spans="2:6" ht="15">
      <c r="B263" s="36"/>
      <c r="C263" s="36"/>
      <c r="D263" s="36"/>
      <c r="E263" s="36"/>
      <c r="F263" s="36"/>
    </row>
    <row r="264" spans="2:6" ht="15">
      <c r="B264" s="36"/>
      <c r="C264" s="36"/>
      <c r="D264" s="36"/>
      <c r="E264" s="36"/>
      <c r="F264" s="36"/>
    </row>
    <row r="265" spans="2:6" ht="15">
      <c r="B265" s="36"/>
      <c r="C265" s="36"/>
      <c r="D265" s="36"/>
      <c r="E265" s="36"/>
      <c r="F265" s="36"/>
    </row>
    <row r="266" spans="2:6" ht="15">
      <c r="B266" s="36"/>
      <c r="C266" s="36"/>
      <c r="D266" s="36"/>
      <c r="E266" s="36"/>
      <c r="F266" s="36"/>
    </row>
    <row r="267" spans="2:6" ht="15">
      <c r="B267" s="36"/>
      <c r="C267" s="36"/>
      <c r="D267" s="36"/>
      <c r="E267" s="36"/>
      <c r="F267" s="36"/>
    </row>
    <row r="268" spans="2:6" ht="15">
      <c r="B268" s="36"/>
      <c r="C268" s="36"/>
      <c r="D268" s="36"/>
      <c r="E268" s="36"/>
      <c r="F268" s="36"/>
    </row>
    <row r="269" spans="2:6" ht="15">
      <c r="B269" s="36"/>
      <c r="C269" s="36"/>
      <c r="D269" s="36"/>
      <c r="E269" s="36"/>
      <c r="F269" s="36"/>
    </row>
    <row r="270" spans="2:6" ht="15">
      <c r="B270" s="36"/>
      <c r="C270" s="36"/>
      <c r="D270" s="36"/>
      <c r="E270" s="36"/>
      <c r="F270" s="36"/>
    </row>
    <row r="271" spans="2:6" ht="15">
      <c r="B271" s="36"/>
      <c r="C271" s="36"/>
      <c r="D271" s="36"/>
      <c r="E271" s="36"/>
      <c r="F271" s="36"/>
    </row>
    <row r="272" spans="2:6" ht="15">
      <c r="B272" s="36"/>
      <c r="C272" s="36"/>
      <c r="D272" s="36"/>
      <c r="E272" s="36"/>
      <c r="F272" s="36"/>
    </row>
    <row r="273" spans="2:6" ht="15">
      <c r="B273" s="36"/>
      <c r="C273" s="36"/>
      <c r="D273" s="36"/>
      <c r="E273" s="36"/>
      <c r="F273" s="36"/>
    </row>
    <row r="274" spans="2:6" ht="15">
      <c r="B274" s="36"/>
      <c r="C274" s="36"/>
      <c r="D274" s="36"/>
      <c r="E274" s="36"/>
      <c r="F274" s="36"/>
    </row>
    <row r="275" spans="2:13" ht="15"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2:13" ht="15"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2:13" ht="15"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2:13" ht="15"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2:13" ht="15"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2:13" ht="15"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2:13" ht="15"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2:13" ht="15"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2:13" ht="15"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2:13" ht="15"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2:13" ht="15"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2:13" ht="15"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2:13" ht="15"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2:13" ht="15"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2:13" ht="15"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2:13" ht="15"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2:13" ht="15"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2:13" ht="15"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2:13" ht="15"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2:13" ht="15"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2:13" ht="15"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2:13" ht="15"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2:13" ht="15"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2:13" ht="15"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2:13" ht="15"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2:13" ht="15"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2:13" ht="15"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2:13" ht="15"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2:13" ht="15"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2:13" ht="15"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2:13" ht="15"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2:13" ht="15"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2:13" ht="15"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2:13" ht="15"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2:13" ht="15"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2:13" ht="15"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2:13" ht="15"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2:13" ht="15"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2:13" ht="15"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2:13" ht="15"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2:13" ht="15"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2:13" ht="15"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2:13" ht="15"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2:13" ht="15"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2:13" ht="15"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2:13" ht="15"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2:13" ht="15"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2:13" ht="15"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2:13" ht="15"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2:13" ht="15"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2:13" ht="15"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2:13" ht="15"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2:13" ht="15"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2:13" ht="15"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2:13" ht="15"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2:13" ht="15"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2:13" ht="15"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2:13" ht="15"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2:13" ht="15"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2:13" ht="15"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2:13" ht="15"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2:13" ht="15"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2:13" ht="15"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2:13" ht="15"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2:13" ht="15"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2:13" ht="15"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2:13" ht="15"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2:13" ht="15"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2:13" ht="15"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2:13" ht="15"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2:13" ht="15"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2:13" ht="15"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2:13" ht="15"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2:13" ht="15"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2:13" ht="15"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2:13" ht="15"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2:13" ht="15"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2:13" ht="15"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2:13" ht="15"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2:13" ht="15"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2:13" ht="15"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2:13" ht="15"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2:13" ht="15"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2:13" ht="15"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2:13" ht="15"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2:13" ht="15"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2:13" ht="15"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2:13" ht="15"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2:13" ht="15"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2:13" ht="15"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2:13" ht="15"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2:13" ht="15"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2:13" ht="15"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2:13" ht="15"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2:13" ht="15"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2:13" ht="15"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2:13" ht="15"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2:13" ht="15"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2:13" ht="15"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2:13" ht="15"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2:13" ht="15"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2:13" ht="15"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2:13" ht="15"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2:13" ht="15"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2:13" ht="15"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2:13" ht="15"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2:13" ht="15"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2:13" ht="15"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2:13" ht="15"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2:13" ht="15"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2:13" ht="15"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2:13" ht="15"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2:13" ht="15"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2:13" ht="15"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2:13" ht="15"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2:13" ht="15"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2:13" ht="15"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2:13" ht="15"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2:13" ht="15"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2:13" ht="15"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2:13" ht="15"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2:13" ht="15"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2:13" ht="15"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2:13" ht="15"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2:13" ht="15"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2:13" ht="15"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2:13" ht="15"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  <row r="402" spans="2:13" ht="15"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</row>
    <row r="403" spans="2:13" ht="15"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</row>
    <row r="404" spans="2:13" ht="15"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</row>
    <row r="405" spans="2:13" ht="15"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</row>
    <row r="406" spans="2:13" ht="15"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</row>
    <row r="407" spans="2:13" ht="15"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</row>
    <row r="408" spans="2:13" ht="15"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</row>
    <row r="409" spans="2:13" ht="15"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</row>
    <row r="410" spans="2:13" ht="15"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</row>
    <row r="411" spans="2:13" ht="15"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</row>
    <row r="412" spans="2:13" ht="15"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</row>
    <row r="413" spans="2:13" ht="15"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</row>
    <row r="414" spans="2:13" ht="15"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</row>
    <row r="415" spans="2:13" ht="15"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</row>
    <row r="416" spans="2:13" ht="15"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</row>
    <row r="417" spans="2:13" ht="15"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</row>
    <row r="418" spans="2:13" ht="15"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</row>
    <row r="419" spans="2:13" ht="15"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</row>
    <row r="420" spans="2:13" ht="15"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</row>
    <row r="421" spans="2:13" ht="15"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</row>
    <row r="422" spans="2:13" ht="15"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</row>
    <row r="423" spans="2:13" ht="15"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</row>
    <row r="424" spans="2:13" ht="15"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</row>
    <row r="425" spans="2:13" ht="15"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</row>
    <row r="426" spans="2:13" ht="15"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</row>
    <row r="427" spans="2:13" ht="15"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</row>
    <row r="428" spans="2:13" ht="15"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</row>
    <row r="429" spans="2:13" ht="15"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</row>
    <row r="430" spans="2:13" ht="15"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</row>
    <row r="431" spans="2:13" ht="15"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</row>
    <row r="432" spans="2:13" ht="15"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</row>
    <row r="433" spans="2:13" ht="15"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</row>
    <row r="434" spans="2:13" ht="15"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</row>
    <row r="435" spans="2:13" ht="15"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</row>
    <row r="436" spans="2:13" ht="15"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</row>
    <row r="437" spans="2:13" ht="15"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</row>
    <row r="438" spans="2:13" ht="15"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</row>
    <row r="439" spans="2:13" ht="15"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</row>
    <row r="440" spans="2:13" ht="15"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</row>
    <row r="441" spans="2:13" ht="15"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</row>
    <row r="442" spans="2:13" ht="15"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</row>
    <row r="443" spans="2:13" ht="15"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</row>
    <row r="444" spans="2:13" ht="15"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</row>
    <row r="445" spans="2:13" ht="15"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</row>
    <row r="446" spans="2:13" ht="15"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</row>
    <row r="447" spans="2:13" ht="15"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</row>
    <row r="448" spans="2:13" ht="15"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</row>
    <row r="449" spans="2:13" ht="15"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</row>
    <row r="450" spans="2:13" ht="15"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</row>
    <row r="451" spans="2:13" ht="15"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</row>
    <row r="452" spans="2:13" ht="15"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</row>
    <row r="453" spans="2:13" ht="15"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</row>
    <row r="454" spans="2:13" ht="15"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</row>
    <row r="455" spans="2:13" ht="15"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</row>
    <row r="456" spans="2:13" ht="15"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</row>
    <row r="457" spans="2:13" ht="15"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</row>
    <row r="458" spans="2:13" ht="15"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</row>
    <row r="459" spans="2:13" ht="15"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</row>
    <row r="460" spans="2:13" ht="15"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</row>
    <row r="461" spans="2:13" ht="15"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</row>
    <row r="462" spans="2:13" ht="15"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</row>
    <row r="463" spans="2:13" ht="15"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</row>
    <row r="464" spans="2:13" ht="15"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</row>
    <row r="465" spans="2:13" ht="15"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</row>
    <row r="466" spans="2:13" ht="15"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</row>
    <row r="467" spans="2:13" ht="15"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</row>
    <row r="468" spans="2:13" ht="15"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</row>
    <row r="469" spans="2:13" ht="15"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</row>
    <row r="470" spans="2:13" ht="15"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</row>
    <row r="471" spans="2:13" ht="15"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</row>
    <row r="472" spans="2:13" ht="15"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</row>
    <row r="473" spans="2:13" ht="15"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</row>
    <row r="474" spans="2:13" ht="15"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</row>
    <row r="475" spans="2:13" ht="15"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</row>
    <row r="476" spans="2:13" ht="15"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</row>
    <row r="477" spans="2:13" ht="15"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</row>
    <row r="478" spans="2:13" ht="15"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</row>
    <row r="479" spans="2:13" ht="15"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</row>
    <row r="480" spans="2:13" ht="15"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</row>
    <row r="481" spans="2:13" ht="15"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</row>
    <row r="482" spans="2:13" ht="15"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</row>
    <row r="483" spans="2:13" ht="15"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</row>
    <row r="484" spans="2:13" ht="15"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</row>
    <row r="485" spans="2:13" ht="15"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</row>
    <row r="486" spans="2:13" ht="15"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</row>
    <row r="487" spans="2:13" ht="15"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</row>
    <row r="488" spans="2:13" ht="15"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</row>
    <row r="489" spans="2:13" ht="15"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</row>
    <row r="490" spans="2:13" ht="15"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</row>
    <row r="491" spans="2:13" ht="15"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</row>
    <row r="492" spans="2:13" ht="15"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</row>
    <row r="493" spans="2:13" ht="15"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</row>
    <row r="494" spans="2:13" ht="15"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</row>
    <row r="495" spans="2:13" ht="15"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</row>
    <row r="496" spans="2:13" ht="15"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</row>
    <row r="497" spans="2:13" ht="15"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</row>
    <row r="498" spans="2:13" ht="15"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</row>
    <row r="499" spans="2:13" ht="15"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</row>
    <row r="500" spans="2:13" ht="15"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</row>
    <row r="501" spans="2:13" ht="15"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</row>
    <row r="502" spans="2:13" ht="15"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</row>
    <row r="503" spans="2:13" ht="15"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</row>
    <row r="504" spans="2:13" ht="15"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</row>
    <row r="505" spans="2:13" ht="15"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</row>
    <row r="506" spans="2:13" ht="15"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</row>
    <row r="507" spans="2:13" ht="15"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</row>
    <row r="508" spans="2:13" ht="15"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</row>
    <row r="509" spans="2:13" ht="15"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</row>
    <row r="510" spans="2:13" ht="15"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</row>
    <row r="511" spans="2:13" ht="15"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</row>
    <row r="512" spans="2:13" ht="15"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</row>
    <row r="513" spans="2:13" ht="15"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</row>
    <row r="514" spans="2:13" ht="15"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</row>
    <row r="515" spans="2:13" ht="15"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</row>
    <row r="516" spans="2:13" ht="15"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</row>
    <row r="517" spans="2:13" ht="15"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</row>
    <row r="518" spans="2:13" ht="15"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</row>
    <row r="519" spans="2:13" ht="15"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</row>
    <row r="520" spans="2:13" ht="15"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</row>
    <row r="521" spans="2:13" ht="15"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</row>
    <row r="522" spans="2:13" ht="15"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</row>
    <row r="523" spans="2:13" ht="15"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</row>
    <row r="524" spans="2:13" ht="15"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</row>
    <row r="525" spans="2:13" ht="15"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</row>
    <row r="526" spans="2:13" ht="15"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</row>
    <row r="527" spans="2:13" ht="15"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</row>
    <row r="528" spans="2:13" ht="15"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</row>
    <row r="529" spans="2:13" ht="15"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</row>
    <row r="530" spans="2:13" ht="15"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</row>
    <row r="531" spans="2:13" ht="15"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</row>
    <row r="532" spans="2:13" ht="15"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</row>
    <row r="533" spans="2:13" ht="15"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</row>
    <row r="534" spans="2:13" ht="15"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</row>
    <row r="535" spans="2:13" ht="15"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</row>
    <row r="536" spans="2:13" ht="15"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</row>
    <row r="537" spans="2:13" ht="15"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</row>
    <row r="538" spans="2:13" ht="15"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</row>
    <row r="539" spans="2:13" ht="15"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</row>
    <row r="540" spans="2:13" ht="15"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</row>
    <row r="541" spans="2:13" ht="15"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</row>
    <row r="542" spans="2:13" ht="15"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</row>
    <row r="543" spans="2:13" ht="15"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</row>
    <row r="544" spans="2:13" ht="15"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</row>
    <row r="545" spans="2:13" ht="15"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</row>
    <row r="546" spans="2:13" ht="15"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</row>
    <row r="547" spans="2:13" ht="15"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</row>
    <row r="548" spans="2:13" ht="15"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</row>
    <row r="549" spans="2:13" ht="15"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</row>
    <row r="550" spans="2:13" ht="15"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</row>
    <row r="551" spans="2:13" ht="15"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</row>
    <row r="552" spans="2:13" ht="15"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</row>
    <row r="553" spans="2:13" ht="15"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</row>
    <row r="554" spans="2:13" ht="15"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</row>
    <row r="555" spans="2:13" ht="15"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</row>
    <row r="556" spans="2:13" ht="15"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</row>
    <row r="557" spans="2:13" ht="15"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</row>
    <row r="558" spans="2:13" ht="15"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</row>
    <row r="559" spans="2:13" ht="15"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</row>
    <row r="560" spans="2:13" ht="15"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</row>
    <row r="561" spans="2:13" ht="15"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</row>
    <row r="562" spans="2:13" ht="15"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</row>
    <row r="563" spans="2:13" ht="15"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</row>
    <row r="564" spans="2:13" ht="15"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</row>
    <row r="565" spans="2:13" ht="15"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</row>
    <row r="566" spans="2:13" ht="15"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</row>
    <row r="567" spans="2:13" ht="15"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</row>
    <row r="568" spans="2:13" ht="15"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</row>
    <row r="569" spans="2:13" ht="15"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</row>
    <row r="570" spans="2:13" ht="15"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</row>
    <row r="571" spans="2:13" ht="15"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</row>
    <row r="572" spans="2:13" ht="15"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</row>
    <row r="573" spans="2:13" ht="15"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</row>
    <row r="574" spans="2:13" ht="15"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</row>
    <row r="575" spans="2:13" ht="15"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</row>
    <row r="576" spans="2:13" ht="15"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</row>
    <row r="577" spans="2:13" ht="15"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</row>
    <row r="578" spans="2:13" ht="15"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</row>
    <row r="579" spans="2:13" ht="15"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</row>
    <row r="580" spans="2:13" ht="15"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</row>
    <row r="581" spans="2:13" ht="15"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</row>
    <row r="582" spans="2:13" ht="15"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</row>
    <row r="583" spans="2:13" ht="15"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</row>
    <row r="584" spans="2:13" ht="15"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</row>
    <row r="585" spans="2:13" ht="15"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</row>
    <row r="586" spans="2:13" ht="15"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</row>
    <row r="587" spans="2:13" ht="15"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</row>
    <row r="588" spans="2:13" ht="15"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</row>
    <row r="589" spans="2:13" ht="15"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</row>
    <row r="590" spans="2:13" ht="15"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</row>
    <row r="591" spans="2:13" ht="15"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</row>
    <row r="592" spans="2:13" ht="15"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</row>
    <row r="593" spans="2:13" ht="15"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</row>
    <row r="594" spans="2:13" ht="15"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</row>
    <row r="595" spans="2:13" ht="15"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</row>
    <row r="596" spans="2:13" ht="15"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</row>
    <row r="597" spans="2:13" ht="15"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</row>
    <row r="598" spans="2:13" ht="15"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</row>
    <row r="599" spans="2:13" ht="15"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</row>
    <row r="600" spans="2:13" ht="15"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</row>
    <row r="601" spans="2:13" ht="15"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</row>
    <row r="602" spans="2:13" ht="15"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</row>
    <row r="603" spans="2:13" ht="15"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</row>
    <row r="604" spans="2:13" ht="15"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</row>
    <row r="605" spans="2:13" ht="15"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</row>
    <row r="606" spans="2:13" ht="15"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</row>
    <row r="607" spans="2:13" ht="15"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</row>
    <row r="608" spans="2:13" ht="15"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</row>
    <row r="609" spans="2:13" ht="15"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</row>
    <row r="610" spans="2:13" ht="15"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</row>
    <row r="611" spans="2:13" ht="15"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</row>
    <row r="612" spans="2:13" ht="15"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</row>
    <row r="613" spans="2:13" ht="15"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</row>
    <row r="614" spans="2:13" ht="15"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</row>
    <row r="615" spans="2:13" ht="15"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</row>
    <row r="616" spans="2:13" ht="15"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</row>
    <row r="617" spans="2:13" ht="15"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</row>
    <row r="618" spans="2:13" ht="15"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</row>
    <row r="619" spans="2:13" ht="15"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</row>
    <row r="620" spans="2:13" ht="15"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</row>
    <row r="621" spans="2:13" ht="15"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</row>
    <row r="622" spans="2:13" ht="15"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</row>
    <row r="623" spans="2:13" ht="15"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</row>
    <row r="624" spans="2:13" ht="15"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</row>
    <row r="625" spans="2:13" ht="15"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</row>
    <row r="626" spans="2:13" ht="15"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</row>
    <row r="627" spans="2:13" ht="15"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</row>
    <row r="628" spans="2:13" ht="15"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</row>
    <row r="629" spans="2:13" ht="15"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</row>
    <row r="630" spans="2:13" ht="15"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</row>
    <row r="631" spans="2:13" ht="15"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</row>
    <row r="632" spans="2:13" ht="15"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</row>
    <row r="633" spans="2:13" ht="15"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</row>
    <row r="634" spans="2:13" ht="15"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</row>
    <row r="635" spans="2:13" ht="15"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</row>
    <row r="636" spans="2:13" ht="15"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</row>
    <row r="637" spans="2:13" ht="15"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</row>
    <row r="638" spans="2:13" ht="15"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</row>
    <row r="639" spans="2:13" ht="15"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</row>
    <row r="640" spans="2:13" ht="15"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</row>
    <row r="641" spans="2:13" ht="15"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</row>
    <row r="642" spans="2:13" ht="15"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</row>
    <row r="643" spans="2:13" ht="15"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</row>
    <row r="644" spans="2:13" ht="15"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</row>
    <row r="645" spans="2:13" ht="15"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</row>
    <row r="646" spans="2:13" ht="15"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</row>
    <row r="647" spans="2:13" ht="15"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</row>
    <row r="648" spans="2:13" ht="15"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</row>
    <row r="649" spans="2:13" ht="15"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</row>
    <row r="650" spans="2:13" ht="15"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</row>
    <row r="651" spans="2:13" ht="15"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</row>
    <row r="652" spans="2:13" ht="15"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</row>
    <row r="653" spans="2:13" ht="15"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</row>
    <row r="654" spans="2:13" ht="15"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</row>
    <row r="655" spans="2:13" ht="15"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</row>
    <row r="656" spans="2:13" ht="15"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</row>
    <row r="657" spans="2:13" ht="15"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</row>
    <row r="658" spans="2:13" ht="15"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</row>
    <row r="659" spans="2:13" ht="15"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</row>
    <row r="660" spans="2:13" ht="15"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</row>
    <row r="661" spans="2:13" ht="15"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</row>
    <row r="662" spans="2:13" ht="15"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</row>
    <row r="663" spans="2:13" ht="15"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</row>
    <row r="664" spans="2:13" ht="15"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</row>
    <row r="665" spans="2:13" ht="15"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</row>
    <row r="666" spans="2:13" ht="15"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</row>
    <row r="667" spans="2:13" ht="15"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</row>
    <row r="668" spans="2:13" ht="15"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</row>
    <row r="669" spans="2:13" ht="15"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</row>
    <row r="670" spans="2:13" ht="15"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</row>
    <row r="671" spans="2:13" ht="15"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</row>
    <row r="672" spans="2:13" ht="15"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</row>
    <row r="673" spans="2:13" ht="15"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</row>
    <row r="674" spans="2:13" ht="15"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</row>
    <row r="675" spans="2:13" ht="15"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</row>
    <row r="676" spans="2:13" ht="15"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</row>
    <row r="677" spans="2:13" ht="15"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</row>
    <row r="678" spans="2:13" ht="15"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</row>
    <row r="679" spans="2:13" ht="15"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</row>
    <row r="680" spans="2:13" ht="15"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</row>
    <row r="681" spans="2:13" ht="15"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</row>
    <row r="682" spans="2:13" ht="15"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</row>
    <row r="683" spans="2:13" ht="15"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</row>
    <row r="684" spans="2:13" ht="15"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</row>
    <row r="685" spans="2:13" ht="15"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</row>
    <row r="686" spans="2:13" ht="15"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</row>
    <row r="687" spans="2:13" ht="15"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</row>
    <row r="688" spans="2:13" ht="15"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</row>
    <row r="689" spans="2:13" ht="15"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</row>
    <row r="690" spans="2:13" ht="15"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</row>
    <row r="691" spans="2:13" ht="15"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</row>
    <row r="692" spans="2:13" ht="15"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</row>
    <row r="693" spans="2:13" ht="15"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</row>
    <row r="694" spans="2:13" ht="15"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</row>
    <row r="695" spans="2:13" ht="15"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</row>
    <row r="696" spans="2:13" ht="15"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</row>
    <row r="697" spans="2:13" ht="15"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</row>
    <row r="698" spans="2:13" ht="15"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</row>
    <row r="699" spans="2:13" ht="15"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</row>
    <row r="700" spans="2:13" ht="15"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</row>
    <row r="701" spans="2:13" ht="15"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</row>
    <row r="702" spans="2:13" ht="15"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</row>
    <row r="703" spans="2:13" ht="15"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</row>
    <row r="704" spans="2:13" ht="15"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</row>
    <row r="705" spans="2:13" ht="15"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</row>
    <row r="706" spans="2:13" ht="15"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</row>
    <row r="707" spans="2:13" ht="15"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</row>
    <row r="708" spans="2:13" ht="15"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</row>
    <row r="709" spans="2:13" ht="15"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</row>
    <row r="710" spans="2:13" ht="15"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</row>
    <row r="711" spans="2:13" ht="15"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</row>
    <row r="712" spans="2:13" ht="15"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</row>
    <row r="713" spans="2:13" ht="15"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</row>
    <row r="714" spans="2:13" ht="15"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</row>
    <row r="715" spans="2:13" ht="15"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</row>
  </sheetData>
  <sheetProtection password="CD04" sheet="1" selectLockedCells="1"/>
  <mergeCells count="3">
    <mergeCell ref="S5:W5"/>
    <mergeCell ref="O23:Q23"/>
    <mergeCell ref="O24:Q24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AB95"/>
  <sheetViews>
    <sheetView zoomScalePageLayoutView="0" workbookViewId="0" topLeftCell="A1">
      <pane ySplit="3" topLeftCell="A15" activePane="bottomLeft" state="frozen"/>
      <selection pane="topLeft" activeCell="A1" sqref="A1"/>
      <selection pane="bottomLeft" activeCell="A26" sqref="A26"/>
    </sheetView>
  </sheetViews>
  <sheetFormatPr defaultColWidth="9.140625" defaultRowHeight="15"/>
  <cols>
    <col min="1" max="1" width="13.8515625" style="0" customWidth="1"/>
    <col min="2" max="3" width="15.421875" style="0" customWidth="1"/>
    <col min="4" max="4" width="12.28125" style="0" customWidth="1"/>
    <col min="5" max="5" width="15.57421875" style="0" customWidth="1"/>
    <col min="6" max="6" width="14.421875" style="0" customWidth="1"/>
    <col min="7" max="7" width="17.7109375" style="0" customWidth="1"/>
    <col min="8" max="8" width="12.8515625" style="0" customWidth="1"/>
    <col min="9" max="10" width="15.00390625" style="0" customWidth="1"/>
    <col min="11" max="11" width="11.57421875" style="0" bestFit="1" customWidth="1"/>
    <col min="12" max="12" width="11.28125" style="0" customWidth="1"/>
    <col min="13" max="13" width="10.421875" style="0" customWidth="1"/>
    <col min="14" max="14" width="13.140625" style="0" bestFit="1" customWidth="1"/>
    <col min="15" max="15" width="14.28125" style="0" bestFit="1" customWidth="1"/>
    <col min="16" max="16" width="7.140625" style="0" customWidth="1"/>
    <col min="17" max="17" width="12.140625" style="0" customWidth="1"/>
    <col min="18" max="18" width="12.7109375" style="0" customWidth="1"/>
    <col min="19" max="19" width="19.00390625" style="0" bestFit="1" customWidth="1"/>
    <col min="20" max="20" width="15.57421875" style="0" customWidth="1"/>
    <col min="21" max="21" width="17.140625" style="0" customWidth="1"/>
    <col min="22" max="22" width="14.57421875" style="0" customWidth="1"/>
    <col min="23" max="23" width="17.28125" style="0" bestFit="1" customWidth="1"/>
    <col min="24" max="24" width="12.28125" style="0" customWidth="1"/>
    <col min="25" max="25" width="15.7109375" style="0" customWidth="1"/>
  </cols>
  <sheetData>
    <row r="1" spans="1:21" ht="15">
      <c r="A1" s="78">
        <f>MALL!C5</f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15">
      <c r="A2" s="79">
        <f>MALL!C6</f>
        <v>0</v>
      </c>
      <c r="B2" s="52"/>
      <c r="C2" s="52"/>
      <c r="D2" s="52"/>
      <c r="E2" s="52"/>
      <c r="F2" s="52"/>
      <c r="G2" s="52"/>
      <c r="H2" s="116">
        <v>0.3142</v>
      </c>
      <c r="I2" s="52"/>
      <c r="J2" s="52"/>
      <c r="K2" s="52"/>
      <c r="L2" s="255" t="s">
        <v>72</v>
      </c>
      <c r="M2" s="255"/>
      <c r="N2" s="255"/>
      <c r="O2" s="255"/>
      <c r="P2" s="255"/>
      <c r="Q2" s="52"/>
      <c r="R2" s="52"/>
      <c r="S2" s="52"/>
      <c r="T2" s="52"/>
      <c r="U2" s="52"/>
    </row>
    <row r="3" spans="1:21" ht="15">
      <c r="A3" s="62" t="s">
        <v>73</v>
      </c>
      <c r="B3" s="62" t="s">
        <v>26</v>
      </c>
      <c r="C3" s="62" t="s">
        <v>104</v>
      </c>
      <c r="D3" s="62" t="s">
        <v>7</v>
      </c>
      <c r="E3" s="62" t="s">
        <v>74</v>
      </c>
      <c r="F3" s="62" t="s">
        <v>75</v>
      </c>
      <c r="G3" s="62" t="s">
        <v>36</v>
      </c>
      <c r="H3" s="62" t="s">
        <v>38</v>
      </c>
      <c r="I3" s="62" t="s">
        <v>67</v>
      </c>
      <c r="J3" s="62" t="s">
        <v>120</v>
      </c>
      <c r="K3" s="52"/>
      <c r="L3" s="255"/>
      <c r="M3" s="255"/>
      <c r="N3" s="255"/>
      <c r="O3" s="255"/>
      <c r="P3" s="255"/>
      <c r="Q3" s="1"/>
      <c r="R3" s="1"/>
      <c r="S3" s="1"/>
      <c r="T3" s="1"/>
      <c r="U3" s="2" t="s">
        <v>33</v>
      </c>
    </row>
    <row r="4" spans="1:21" ht="15">
      <c r="A4" s="63"/>
      <c r="B4" s="64"/>
      <c r="C4" s="64"/>
      <c r="D4" s="64"/>
      <c r="E4" s="64"/>
      <c r="F4" s="65">
        <f>(B4)*12%</f>
        <v>0</v>
      </c>
      <c r="G4" s="65">
        <f>B4+E4+F4</f>
        <v>0</v>
      </c>
      <c r="H4" s="65">
        <f>IF(B4=0,(C4*$H$2),IF(C4=0,(B4*$H$2)))</f>
        <v>0</v>
      </c>
      <c r="I4" s="66"/>
      <c r="J4" s="66"/>
      <c r="K4" s="52"/>
      <c r="L4" s="52"/>
      <c r="M4" s="52"/>
      <c r="N4" s="52"/>
      <c r="O4" s="52"/>
      <c r="P4" s="52"/>
      <c r="Q4" s="1" t="s">
        <v>32</v>
      </c>
      <c r="R4" s="60">
        <f>MALL!L3</f>
        <v>0</v>
      </c>
      <c r="S4" s="1" t="s">
        <v>26</v>
      </c>
      <c r="T4" s="67"/>
      <c r="U4" s="68" t="e">
        <f aca="true" t="shared" si="0" ref="U4:U10">T4/$R$4</f>
        <v>#DIV/0!</v>
      </c>
    </row>
    <row r="5" spans="1:21" ht="15">
      <c r="A5" s="63"/>
      <c r="B5" s="64"/>
      <c r="C5" s="64"/>
      <c r="D5" s="64"/>
      <c r="E5" s="64"/>
      <c r="F5" s="65">
        <f aca="true" t="shared" si="1" ref="F5:F73">(B5)*12%</f>
        <v>0</v>
      </c>
      <c r="G5" s="65">
        <f aca="true" t="shared" si="2" ref="G5:G73">B5+E5+F5</f>
        <v>0</v>
      </c>
      <c r="H5" s="65">
        <f aca="true" t="shared" si="3" ref="H5:H73">IF(B5=0,(C5*$H$2),IF(C5=0,(B5*$H$2)))</f>
        <v>0</v>
      </c>
      <c r="I5" s="66"/>
      <c r="J5" s="66"/>
      <c r="K5" s="52"/>
      <c r="L5" s="52"/>
      <c r="M5" s="52"/>
      <c r="N5" s="52"/>
      <c r="O5" s="52"/>
      <c r="P5" s="52"/>
      <c r="Q5" s="1"/>
      <c r="R5" s="1"/>
      <c r="S5" s="1" t="s">
        <v>7</v>
      </c>
      <c r="T5" s="67"/>
      <c r="U5" s="68" t="e">
        <f t="shared" si="0"/>
        <v>#DIV/0!</v>
      </c>
    </row>
    <row r="6" spans="1:21" ht="15">
      <c r="A6" s="63"/>
      <c r="B6" s="64"/>
      <c r="C6" s="64"/>
      <c r="D6" s="64"/>
      <c r="E6" s="64"/>
      <c r="F6" s="65">
        <f t="shared" si="1"/>
        <v>0</v>
      </c>
      <c r="G6" s="65">
        <f t="shared" si="2"/>
        <v>0</v>
      </c>
      <c r="H6" s="65">
        <f t="shared" si="3"/>
        <v>0</v>
      </c>
      <c r="I6" s="66"/>
      <c r="J6" s="66"/>
      <c r="K6" s="170"/>
      <c r="L6" s="52"/>
      <c r="M6" s="52"/>
      <c r="N6" s="52"/>
      <c r="O6" s="52"/>
      <c r="P6" s="52"/>
      <c r="Q6" s="1"/>
      <c r="R6" s="1"/>
      <c r="S6" s="1" t="s">
        <v>27</v>
      </c>
      <c r="T6" s="67"/>
      <c r="U6" s="68" t="e">
        <f t="shared" si="0"/>
        <v>#DIV/0!</v>
      </c>
    </row>
    <row r="7" spans="1:21" ht="15">
      <c r="A7" s="63"/>
      <c r="B7" s="64"/>
      <c r="C7" s="64"/>
      <c r="D7" s="64"/>
      <c r="E7" s="64"/>
      <c r="F7" s="65">
        <f t="shared" si="1"/>
        <v>0</v>
      </c>
      <c r="G7" s="65">
        <f t="shared" si="2"/>
        <v>0</v>
      </c>
      <c r="H7" s="65">
        <f t="shared" si="3"/>
        <v>0</v>
      </c>
      <c r="I7" s="66"/>
      <c r="J7" s="66"/>
      <c r="K7" s="52"/>
      <c r="L7" s="52"/>
      <c r="M7" s="52"/>
      <c r="N7" s="52"/>
      <c r="O7" s="52"/>
      <c r="P7" s="52"/>
      <c r="Q7" s="1"/>
      <c r="R7" s="1"/>
      <c r="S7" s="1" t="s">
        <v>28</v>
      </c>
      <c r="T7" s="67"/>
      <c r="U7" s="68" t="e">
        <f t="shared" si="0"/>
        <v>#DIV/0!</v>
      </c>
    </row>
    <row r="8" spans="1:21" ht="15">
      <c r="A8" s="63"/>
      <c r="B8" s="64"/>
      <c r="C8" s="64"/>
      <c r="D8" s="64"/>
      <c r="E8" s="64"/>
      <c r="F8" s="65">
        <f t="shared" si="1"/>
        <v>0</v>
      </c>
      <c r="G8" s="65">
        <f t="shared" si="2"/>
        <v>0</v>
      </c>
      <c r="H8" s="65">
        <f t="shared" si="3"/>
        <v>0</v>
      </c>
      <c r="I8" s="66"/>
      <c r="J8" s="66"/>
      <c r="K8" s="170"/>
      <c r="L8" s="52"/>
      <c r="M8" s="52"/>
      <c r="N8" s="52"/>
      <c r="O8" s="52"/>
      <c r="P8" s="52"/>
      <c r="Q8" s="1"/>
      <c r="R8" s="1"/>
      <c r="S8" s="1" t="s">
        <v>29</v>
      </c>
      <c r="T8" s="67"/>
      <c r="U8" s="68" t="e">
        <f t="shared" si="0"/>
        <v>#DIV/0!</v>
      </c>
    </row>
    <row r="9" spans="1:21" ht="15">
      <c r="A9" s="63"/>
      <c r="B9" s="64"/>
      <c r="C9" s="64"/>
      <c r="D9" s="64"/>
      <c r="E9" s="64"/>
      <c r="F9" s="65">
        <f t="shared" si="1"/>
        <v>0</v>
      </c>
      <c r="G9" s="65">
        <f t="shared" si="2"/>
        <v>0</v>
      </c>
      <c r="H9" s="65">
        <f t="shared" si="3"/>
        <v>0</v>
      </c>
      <c r="I9" s="66"/>
      <c r="J9" s="66"/>
      <c r="K9" s="52"/>
      <c r="L9" s="52"/>
      <c r="M9" s="52"/>
      <c r="N9" s="52"/>
      <c r="O9" s="52"/>
      <c r="P9" s="52"/>
      <c r="Q9" s="1"/>
      <c r="R9" s="1"/>
      <c r="S9" s="1" t="s">
        <v>30</v>
      </c>
      <c r="T9" s="67"/>
      <c r="U9" s="68" t="e">
        <f t="shared" si="0"/>
        <v>#DIV/0!</v>
      </c>
    </row>
    <row r="10" spans="1:21" ht="15">
      <c r="A10" s="63"/>
      <c r="B10" s="64"/>
      <c r="C10" s="64"/>
      <c r="D10" s="64"/>
      <c r="E10" s="64"/>
      <c r="F10" s="65">
        <f t="shared" si="1"/>
        <v>0</v>
      </c>
      <c r="G10" s="65">
        <f t="shared" si="2"/>
        <v>0</v>
      </c>
      <c r="H10" s="65">
        <f t="shared" si="3"/>
        <v>0</v>
      </c>
      <c r="I10" s="66"/>
      <c r="J10" s="66"/>
      <c r="K10" s="170"/>
      <c r="L10" s="52"/>
      <c r="M10" s="52"/>
      <c r="N10" s="52"/>
      <c r="O10" s="52"/>
      <c r="P10" s="52"/>
      <c r="Q10" s="1"/>
      <c r="R10" s="1"/>
      <c r="S10" s="1" t="s">
        <v>31</v>
      </c>
      <c r="T10" s="67">
        <f>R4*23.5</f>
        <v>0</v>
      </c>
      <c r="U10" s="68" t="e">
        <f t="shared" si="0"/>
        <v>#DIV/0!</v>
      </c>
    </row>
    <row r="11" spans="1:21" ht="15">
      <c r="A11" s="63"/>
      <c r="B11" s="64"/>
      <c r="C11" s="64"/>
      <c r="D11" s="64"/>
      <c r="E11" s="64"/>
      <c r="F11" s="65">
        <f t="shared" si="1"/>
        <v>0</v>
      </c>
      <c r="G11" s="65">
        <f t="shared" si="2"/>
        <v>0</v>
      </c>
      <c r="H11" s="65">
        <f t="shared" si="3"/>
        <v>0</v>
      </c>
      <c r="I11" s="66"/>
      <c r="J11" s="66"/>
      <c r="K11" s="170"/>
      <c r="L11" s="52"/>
      <c r="M11" s="52"/>
      <c r="N11" s="52"/>
      <c r="O11" s="52"/>
      <c r="P11" s="52"/>
      <c r="Q11" s="1"/>
      <c r="R11" s="1"/>
      <c r="S11" s="1" t="s">
        <v>36</v>
      </c>
      <c r="T11" s="68">
        <f>T4+T5+T6+T7+T8+T9+T10</f>
        <v>0</v>
      </c>
      <c r="U11" s="3"/>
    </row>
    <row r="12" spans="1:21" ht="15">
      <c r="A12" s="63"/>
      <c r="B12" s="64"/>
      <c r="C12" s="64"/>
      <c r="D12" s="64"/>
      <c r="E12" s="64"/>
      <c r="F12" s="65">
        <f t="shared" si="1"/>
        <v>0</v>
      </c>
      <c r="G12" s="65">
        <f t="shared" si="2"/>
        <v>0</v>
      </c>
      <c r="H12" s="65">
        <f t="shared" si="3"/>
        <v>0</v>
      </c>
      <c r="I12" s="66"/>
      <c r="J12" s="66"/>
      <c r="K12" s="52"/>
      <c r="L12" s="52"/>
      <c r="M12" s="52"/>
      <c r="N12" s="52"/>
      <c r="O12" s="52"/>
      <c r="P12" s="52"/>
      <c r="Q12" s="1"/>
      <c r="R12" s="1"/>
      <c r="S12" s="1" t="s">
        <v>37</v>
      </c>
      <c r="T12" s="68" t="e">
        <f>T11/R4</f>
        <v>#DIV/0!</v>
      </c>
      <c r="U12" s="53" t="s">
        <v>51</v>
      </c>
    </row>
    <row r="13" spans="1:21" ht="15">
      <c r="A13" s="63"/>
      <c r="B13" s="64"/>
      <c r="C13" s="64"/>
      <c r="D13" s="64"/>
      <c r="E13" s="64"/>
      <c r="F13" s="65">
        <f t="shared" si="1"/>
        <v>0</v>
      </c>
      <c r="G13" s="65">
        <f t="shared" si="2"/>
        <v>0</v>
      </c>
      <c r="H13" s="65">
        <f t="shared" si="3"/>
        <v>0</v>
      </c>
      <c r="I13" s="66"/>
      <c r="J13" s="66"/>
      <c r="K13" s="52"/>
      <c r="L13" s="52"/>
      <c r="M13" s="52"/>
      <c r="N13" s="52"/>
      <c r="O13" s="52"/>
      <c r="P13" s="52"/>
      <c r="Q13" s="1"/>
      <c r="R13" s="1"/>
      <c r="S13" s="1"/>
      <c r="T13" s="69"/>
      <c r="U13" s="3"/>
    </row>
    <row r="14" spans="1:21" ht="15">
      <c r="A14" s="63"/>
      <c r="B14" s="64"/>
      <c r="C14" s="64"/>
      <c r="D14" s="64"/>
      <c r="E14" s="64"/>
      <c r="F14" s="65">
        <f t="shared" si="1"/>
        <v>0</v>
      </c>
      <c r="G14" s="65">
        <f t="shared" si="2"/>
        <v>0</v>
      </c>
      <c r="H14" s="65">
        <f t="shared" si="3"/>
        <v>0</v>
      </c>
      <c r="I14" s="66"/>
      <c r="J14" s="66"/>
      <c r="K14" s="52"/>
      <c r="L14" s="52"/>
      <c r="M14" s="52"/>
      <c r="N14" s="52"/>
      <c r="O14" s="52"/>
      <c r="P14" s="52"/>
      <c r="Q14" s="1"/>
      <c r="R14" s="1"/>
      <c r="S14" s="1" t="s">
        <v>35</v>
      </c>
      <c r="T14" s="68">
        <f>T4+T5</f>
        <v>0</v>
      </c>
      <c r="U14" s="3"/>
    </row>
    <row r="15" spans="1:21" ht="15">
      <c r="A15" s="63"/>
      <c r="B15" s="64"/>
      <c r="C15" s="64"/>
      <c r="D15" s="64"/>
      <c r="E15" s="64"/>
      <c r="F15" s="65">
        <f t="shared" si="1"/>
        <v>0</v>
      </c>
      <c r="G15" s="65">
        <f t="shared" si="2"/>
        <v>0</v>
      </c>
      <c r="H15" s="65">
        <f t="shared" si="3"/>
        <v>0</v>
      </c>
      <c r="I15" s="66"/>
      <c r="J15" s="66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1:21" ht="15">
      <c r="A16" s="63"/>
      <c r="B16" s="64"/>
      <c r="C16" s="64"/>
      <c r="D16" s="64"/>
      <c r="E16" s="64"/>
      <c r="F16" s="65">
        <f t="shared" si="1"/>
        <v>0</v>
      </c>
      <c r="G16" s="65">
        <f t="shared" si="2"/>
        <v>0</v>
      </c>
      <c r="H16" s="65">
        <f t="shared" si="3"/>
        <v>0</v>
      </c>
      <c r="I16" s="66"/>
      <c r="J16" s="66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1:25" ht="79.5" thickBot="1">
      <c r="A17" s="63"/>
      <c r="B17" s="64"/>
      <c r="C17" s="64"/>
      <c r="D17" s="64"/>
      <c r="E17" s="64"/>
      <c r="F17" s="65">
        <f t="shared" si="1"/>
        <v>0</v>
      </c>
      <c r="G17" s="65">
        <f t="shared" si="2"/>
        <v>0</v>
      </c>
      <c r="H17" s="65">
        <f t="shared" si="3"/>
        <v>0</v>
      </c>
      <c r="I17" s="66"/>
      <c r="J17" s="66"/>
      <c r="K17" s="52"/>
      <c r="L17" s="70" t="s">
        <v>68</v>
      </c>
      <c r="M17" s="70" t="s">
        <v>69</v>
      </c>
      <c r="N17" s="70" t="s">
        <v>70</v>
      </c>
      <c r="O17" s="52"/>
      <c r="P17" s="52"/>
      <c r="Q17" s="62" t="s">
        <v>111</v>
      </c>
      <c r="R17" s="62" t="s">
        <v>39</v>
      </c>
      <c r="S17" s="62" t="s">
        <v>50</v>
      </c>
      <c r="T17" s="62" t="s">
        <v>50</v>
      </c>
      <c r="U17" s="52"/>
      <c r="V17" s="178" t="s">
        <v>60</v>
      </c>
      <c r="W17" s="258" t="s">
        <v>112</v>
      </c>
      <c r="X17" s="259"/>
      <c r="Y17" s="179" t="s">
        <v>113</v>
      </c>
    </row>
    <row r="18" spans="1:25" ht="16.5" thickTop="1">
      <c r="A18" s="63"/>
      <c r="B18" s="64"/>
      <c r="C18" s="64"/>
      <c r="D18" s="64"/>
      <c r="E18" s="64"/>
      <c r="F18" s="65">
        <f t="shared" si="1"/>
        <v>0</v>
      </c>
      <c r="G18" s="65">
        <f t="shared" si="2"/>
        <v>0</v>
      </c>
      <c r="H18" s="65">
        <f t="shared" si="3"/>
        <v>0</v>
      </c>
      <c r="I18" s="66"/>
      <c r="J18" s="66"/>
      <c r="K18" s="52"/>
      <c r="L18" s="71"/>
      <c r="M18" s="71"/>
      <c r="N18" s="71"/>
      <c r="O18" s="52"/>
      <c r="P18" s="52"/>
      <c r="Q18" s="66"/>
      <c r="R18" s="66"/>
      <c r="S18" s="66"/>
      <c r="T18" s="66"/>
      <c r="U18" s="52"/>
      <c r="V18" s="180">
        <f>H77</f>
        <v>0</v>
      </c>
      <c r="W18" s="181" t="s">
        <v>114</v>
      </c>
      <c r="X18" s="182">
        <f>Q5</f>
        <v>0</v>
      </c>
      <c r="Y18" s="183"/>
    </row>
    <row r="19" spans="1:25" ht="15.75">
      <c r="A19" s="63"/>
      <c r="B19" s="64"/>
      <c r="C19" s="64"/>
      <c r="D19" s="64"/>
      <c r="E19" s="64"/>
      <c r="F19" s="65">
        <f t="shared" si="1"/>
        <v>0</v>
      </c>
      <c r="G19" s="65">
        <f t="shared" si="2"/>
        <v>0</v>
      </c>
      <c r="H19" s="65">
        <f t="shared" si="3"/>
        <v>0</v>
      </c>
      <c r="I19" s="66"/>
      <c r="J19" s="66"/>
      <c r="K19" s="52"/>
      <c r="L19" s="71"/>
      <c r="M19" s="71"/>
      <c r="N19" s="71"/>
      <c r="O19" s="52"/>
      <c r="P19" s="52"/>
      <c r="Q19" s="66"/>
      <c r="R19" s="66"/>
      <c r="S19" s="66"/>
      <c r="T19" s="66"/>
      <c r="U19" s="52"/>
      <c r="V19" s="200">
        <v>0.065</v>
      </c>
      <c r="W19" s="184" t="s">
        <v>115</v>
      </c>
      <c r="X19" s="185">
        <f>MALL!G1*10%</f>
        <v>29.5</v>
      </c>
      <c r="Y19" s="186"/>
    </row>
    <row r="20" spans="1:25" ht="15.75">
      <c r="A20" s="63"/>
      <c r="B20" s="64"/>
      <c r="C20" s="64"/>
      <c r="D20" s="64"/>
      <c r="E20" s="64"/>
      <c r="F20" s="65">
        <f t="shared" si="1"/>
        <v>0</v>
      </c>
      <c r="G20" s="65">
        <f t="shared" si="2"/>
        <v>0</v>
      </c>
      <c r="H20" s="65">
        <f t="shared" si="3"/>
        <v>0</v>
      </c>
      <c r="I20" s="66"/>
      <c r="J20" s="66"/>
      <c r="K20" s="52"/>
      <c r="L20" s="71"/>
      <c r="M20" s="71"/>
      <c r="N20" s="71"/>
      <c r="O20" s="52"/>
      <c r="P20" s="52"/>
      <c r="Q20" s="66"/>
      <c r="R20" s="66"/>
      <c r="S20" s="66"/>
      <c r="T20" s="66"/>
      <c r="U20" s="52"/>
      <c r="V20" s="187">
        <f>V18*V19</f>
        <v>0</v>
      </c>
      <c r="W20" s="188" t="s">
        <v>116</v>
      </c>
      <c r="X20" s="185">
        <f>X19*X18</f>
        <v>0</v>
      </c>
      <c r="Y20" s="186"/>
    </row>
    <row r="21" spans="1:25" ht="15.75">
      <c r="A21" s="63"/>
      <c r="B21" s="64"/>
      <c r="C21" s="64"/>
      <c r="D21" s="64"/>
      <c r="E21" s="64"/>
      <c r="F21" s="65">
        <f t="shared" si="1"/>
        <v>0</v>
      </c>
      <c r="G21" s="65">
        <f t="shared" si="2"/>
        <v>0</v>
      </c>
      <c r="H21" s="65">
        <f t="shared" si="3"/>
        <v>0</v>
      </c>
      <c r="I21" s="66"/>
      <c r="J21" s="66"/>
      <c r="K21" s="52"/>
      <c r="L21" s="71"/>
      <c r="M21" s="71"/>
      <c r="N21" s="71"/>
      <c r="O21" s="52"/>
      <c r="P21" s="52"/>
      <c r="Q21" s="66"/>
      <c r="R21" s="66"/>
      <c r="S21" s="66"/>
      <c r="T21" s="66"/>
      <c r="U21" s="52"/>
      <c r="V21" s="177"/>
      <c r="W21" s="189" t="s">
        <v>117</v>
      </c>
      <c r="X21" s="190">
        <f>X20*0.2016+P66</f>
        <v>0</v>
      </c>
      <c r="Y21" s="186"/>
    </row>
    <row r="22" spans="1:25" ht="15.75">
      <c r="A22" s="63"/>
      <c r="B22" s="64"/>
      <c r="C22" s="64"/>
      <c r="D22" s="64"/>
      <c r="E22" s="64"/>
      <c r="F22" s="65">
        <f t="shared" si="1"/>
        <v>0</v>
      </c>
      <c r="G22" s="65">
        <f aca="true" t="shared" si="4" ref="G22:G38">B22+E22+F22</f>
        <v>0</v>
      </c>
      <c r="H22" s="65">
        <f t="shared" si="3"/>
        <v>0</v>
      </c>
      <c r="I22" s="66"/>
      <c r="J22" s="66"/>
      <c r="K22" s="52"/>
      <c r="L22" s="71"/>
      <c r="M22" s="71"/>
      <c r="N22" s="71"/>
      <c r="O22" s="52"/>
      <c r="P22" s="52"/>
      <c r="Q22" s="66"/>
      <c r="R22" s="66"/>
      <c r="S22" s="66"/>
      <c r="T22" s="66"/>
      <c r="U22" s="52"/>
      <c r="V22" s="177"/>
      <c r="W22" s="188" t="s">
        <v>118</v>
      </c>
      <c r="X22" s="185">
        <f>X20*0.8</f>
        <v>0</v>
      </c>
      <c r="Y22" s="186"/>
    </row>
    <row r="23" spans="1:25" ht="15.75">
      <c r="A23" s="63"/>
      <c r="B23" s="64"/>
      <c r="C23" s="64"/>
      <c r="D23" s="64"/>
      <c r="E23" s="64"/>
      <c r="F23" s="65">
        <f t="shared" si="1"/>
        <v>0</v>
      </c>
      <c r="G23" s="65">
        <f t="shared" si="4"/>
        <v>0</v>
      </c>
      <c r="H23" s="65">
        <f t="shared" si="3"/>
        <v>0</v>
      </c>
      <c r="I23" s="66"/>
      <c r="J23" s="66"/>
      <c r="K23" s="52"/>
      <c r="L23" s="71"/>
      <c r="M23" s="71"/>
      <c r="N23" s="71"/>
      <c r="O23" s="52"/>
      <c r="P23" s="52"/>
      <c r="Q23" s="66"/>
      <c r="R23" s="66"/>
      <c r="S23" s="66"/>
      <c r="T23" s="66"/>
      <c r="U23" s="52"/>
      <c r="V23" s="177"/>
      <c r="W23" s="177"/>
      <c r="X23" s="177"/>
      <c r="Y23" s="191">
        <f>SUM(Y18:Y22)</f>
        <v>0</v>
      </c>
    </row>
    <row r="24" spans="1:21" ht="15">
      <c r="A24" s="63"/>
      <c r="B24" s="64"/>
      <c r="C24" s="64"/>
      <c r="D24" s="64"/>
      <c r="E24" s="64"/>
      <c r="F24" s="65">
        <f t="shared" si="1"/>
        <v>0</v>
      </c>
      <c r="G24" s="65">
        <f t="shared" si="4"/>
        <v>0</v>
      </c>
      <c r="H24" s="65">
        <f t="shared" si="3"/>
        <v>0</v>
      </c>
      <c r="I24" s="66"/>
      <c r="J24" s="66"/>
      <c r="K24" s="52"/>
      <c r="L24" s="71"/>
      <c r="M24" s="71"/>
      <c r="N24" s="71"/>
      <c r="O24" s="52"/>
      <c r="P24" s="52"/>
      <c r="Q24" s="66"/>
      <c r="R24" s="66"/>
      <c r="S24" s="66"/>
      <c r="T24" s="66"/>
      <c r="U24" s="52"/>
    </row>
    <row r="25" spans="1:21" ht="15">
      <c r="A25" s="63"/>
      <c r="B25" s="64"/>
      <c r="C25" s="64"/>
      <c r="D25" s="64"/>
      <c r="E25" s="64"/>
      <c r="F25" s="65">
        <f t="shared" si="1"/>
        <v>0</v>
      </c>
      <c r="G25" s="65">
        <f t="shared" si="4"/>
        <v>0</v>
      </c>
      <c r="H25" s="65">
        <f t="shared" si="3"/>
        <v>0</v>
      </c>
      <c r="I25" s="66"/>
      <c r="J25" s="66"/>
      <c r="K25" s="52"/>
      <c r="L25" s="71"/>
      <c r="M25" s="71"/>
      <c r="N25" s="71"/>
      <c r="O25" s="52"/>
      <c r="P25" s="52"/>
      <c r="Q25" s="66"/>
      <c r="R25" s="66"/>
      <c r="S25" s="66"/>
      <c r="T25" s="66"/>
      <c r="U25" s="52"/>
    </row>
    <row r="26" spans="1:21" ht="15">
      <c r="A26" s="63"/>
      <c r="B26" s="64"/>
      <c r="C26" s="64"/>
      <c r="D26" s="64"/>
      <c r="E26" s="64"/>
      <c r="F26" s="65">
        <f t="shared" si="1"/>
        <v>0</v>
      </c>
      <c r="G26" s="65">
        <f t="shared" si="4"/>
        <v>0</v>
      </c>
      <c r="H26" s="65">
        <f t="shared" si="3"/>
        <v>0</v>
      </c>
      <c r="I26" s="66"/>
      <c r="J26" s="66"/>
      <c r="K26" s="52"/>
      <c r="L26" s="71"/>
      <c r="M26" s="71"/>
      <c r="N26" s="71"/>
      <c r="O26" s="52"/>
      <c r="P26" s="52"/>
      <c r="Q26" s="66"/>
      <c r="R26" s="66"/>
      <c r="S26" s="66"/>
      <c r="T26" s="66"/>
      <c r="U26" s="52"/>
    </row>
    <row r="27" spans="1:21" ht="15">
      <c r="A27" s="63"/>
      <c r="B27" s="64"/>
      <c r="C27" s="64"/>
      <c r="D27" s="64"/>
      <c r="E27" s="64"/>
      <c r="F27" s="65">
        <f t="shared" si="1"/>
        <v>0</v>
      </c>
      <c r="G27" s="65">
        <f t="shared" si="4"/>
        <v>0</v>
      </c>
      <c r="H27" s="65">
        <f t="shared" si="3"/>
        <v>0</v>
      </c>
      <c r="I27" s="66"/>
      <c r="J27" s="66"/>
      <c r="K27" s="52"/>
      <c r="L27" s="71"/>
      <c r="M27" s="71"/>
      <c r="N27" s="71"/>
      <c r="O27" s="52"/>
      <c r="P27" s="52"/>
      <c r="Q27" s="66"/>
      <c r="R27" s="66"/>
      <c r="S27" s="66"/>
      <c r="T27" s="66"/>
      <c r="U27" s="52"/>
    </row>
    <row r="28" spans="1:21" ht="15">
      <c r="A28" s="63"/>
      <c r="B28" s="64"/>
      <c r="C28" s="64"/>
      <c r="D28" s="64"/>
      <c r="E28" s="64"/>
      <c r="F28" s="65">
        <f t="shared" si="1"/>
        <v>0</v>
      </c>
      <c r="G28" s="65">
        <f t="shared" si="4"/>
        <v>0</v>
      </c>
      <c r="H28" s="65">
        <f t="shared" si="3"/>
        <v>0</v>
      </c>
      <c r="I28" s="66"/>
      <c r="J28" s="66"/>
      <c r="K28" s="52"/>
      <c r="L28" s="71"/>
      <c r="M28" s="71"/>
      <c r="N28" s="71"/>
      <c r="O28" s="52"/>
      <c r="P28" s="52"/>
      <c r="Q28" s="66"/>
      <c r="R28" s="66"/>
      <c r="S28" s="66"/>
      <c r="T28" s="66"/>
      <c r="U28" s="52"/>
    </row>
    <row r="29" spans="1:21" ht="15">
      <c r="A29" s="63"/>
      <c r="B29" s="64"/>
      <c r="C29" s="64"/>
      <c r="D29" s="64"/>
      <c r="E29" s="64"/>
      <c r="F29" s="65">
        <f t="shared" si="1"/>
        <v>0</v>
      </c>
      <c r="G29" s="65">
        <f t="shared" si="4"/>
        <v>0</v>
      </c>
      <c r="H29" s="65">
        <f t="shared" si="3"/>
        <v>0</v>
      </c>
      <c r="I29" s="66"/>
      <c r="J29" s="66"/>
      <c r="K29" s="52"/>
      <c r="L29" s="71"/>
      <c r="M29" s="71"/>
      <c r="N29" s="71"/>
      <c r="O29" s="52"/>
      <c r="P29" s="52"/>
      <c r="Q29" s="66"/>
      <c r="R29" s="66"/>
      <c r="S29" s="66"/>
      <c r="T29" s="66"/>
      <c r="U29" s="52"/>
    </row>
    <row r="30" spans="1:21" ht="15">
      <c r="A30" s="63"/>
      <c r="B30" s="64"/>
      <c r="C30" s="64"/>
      <c r="D30" s="64"/>
      <c r="E30" s="64"/>
      <c r="F30" s="65">
        <f t="shared" si="1"/>
        <v>0</v>
      </c>
      <c r="G30" s="65">
        <f t="shared" si="4"/>
        <v>0</v>
      </c>
      <c r="H30" s="65">
        <f t="shared" si="3"/>
        <v>0</v>
      </c>
      <c r="I30" s="66"/>
      <c r="J30" s="66"/>
      <c r="K30" s="52"/>
      <c r="L30" s="71"/>
      <c r="M30" s="71"/>
      <c r="N30" s="71"/>
      <c r="O30" s="52"/>
      <c r="P30" s="52"/>
      <c r="Q30" s="66"/>
      <c r="R30" s="66"/>
      <c r="S30" s="66"/>
      <c r="T30" s="66"/>
      <c r="U30" s="52"/>
    </row>
    <row r="31" spans="1:21" ht="15">
      <c r="A31" s="63"/>
      <c r="B31" s="64"/>
      <c r="C31" s="64"/>
      <c r="D31" s="64"/>
      <c r="E31" s="64"/>
      <c r="F31" s="65">
        <f t="shared" si="1"/>
        <v>0</v>
      </c>
      <c r="G31" s="65">
        <f t="shared" si="4"/>
        <v>0</v>
      </c>
      <c r="H31" s="65">
        <f t="shared" si="3"/>
        <v>0</v>
      </c>
      <c r="I31" s="66"/>
      <c r="J31" s="66"/>
      <c r="K31" s="52"/>
      <c r="L31" s="71"/>
      <c r="M31" s="71"/>
      <c r="N31" s="71"/>
      <c r="O31" s="52"/>
      <c r="P31" s="52"/>
      <c r="Q31" s="66"/>
      <c r="R31" s="66"/>
      <c r="S31" s="66"/>
      <c r="T31" s="66"/>
      <c r="U31" s="52"/>
    </row>
    <row r="32" spans="1:21" ht="15">
      <c r="A32" s="63"/>
      <c r="B32" s="64"/>
      <c r="C32" s="64"/>
      <c r="D32" s="64"/>
      <c r="E32" s="64"/>
      <c r="F32" s="65">
        <f t="shared" si="1"/>
        <v>0</v>
      </c>
      <c r="G32" s="65">
        <f t="shared" si="4"/>
        <v>0</v>
      </c>
      <c r="H32" s="65">
        <f t="shared" si="3"/>
        <v>0</v>
      </c>
      <c r="I32" s="66"/>
      <c r="J32" s="66"/>
      <c r="K32" s="52"/>
      <c r="L32" s="71"/>
      <c r="M32" s="71"/>
      <c r="N32" s="71"/>
      <c r="O32" s="52"/>
      <c r="P32" s="52"/>
      <c r="Q32" s="66"/>
      <c r="R32" s="66"/>
      <c r="S32" s="66"/>
      <c r="T32" s="66"/>
      <c r="U32" s="52"/>
    </row>
    <row r="33" spans="1:21" ht="15">
      <c r="A33" s="63"/>
      <c r="B33" s="64"/>
      <c r="C33" s="64"/>
      <c r="D33" s="64"/>
      <c r="E33" s="64"/>
      <c r="F33" s="65">
        <f t="shared" si="1"/>
        <v>0</v>
      </c>
      <c r="G33" s="65">
        <f t="shared" si="4"/>
        <v>0</v>
      </c>
      <c r="H33" s="65">
        <f t="shared" si="3"/>
        <v>0</v>
      </c>
      <c r="I33" s="66"/>
      <c r="J33" s="66"/>
      <c r="K33" s="52"/>
      <c r="L33" s="71"/>
      <c r="M33" s="71"/>
      <c r="N33" s="71"/>
      <c r="O33" s="52"/>
      <c r="P33" s="52"/>
      <c r="Q33" s="66"/>
      <c r="R33" s="66"/>
      <c r="S33" s="66"/>
      <c r="T33" s="66"/>
      <c r="U33" s="52"/>
    </row>
    <row r="34" spans="1:21" ht="15">
      <c r="A34" s="63"/>
      <c r="B34" s="64"/>
      <c r="C34" s="64"/>
      <c r="D34" s="64"/>
      <c r="E34" s="64"/>
      <c r="F34" s="65">
        <f t="shared" si="1"/>
        <v>0</v>
      </c>
      <c r="G34" s="65">
        <f t="shared" si="4"/>
        <v>0</v>
      </c>
      <c r="H34" s="65">
        <f t="shared" si="3"/>
        <v>0</v>
      </c>
      <c r="I34" s="66"/>
      <c r="J34" s="66"/>
      <c r="K34" s="52"/>
      <c r="L34" s="71"/>
      <c r="M34" s="71"/>
      <c r="N34" s="71"/>
      <c r="O34" s="52"/>
      <c r="P34" s="52"/>
      <c r="Q34" s="66"/>
      <c r="R34" s="66"/>
      <c r="S34" s="66"/>
      <c r="T34" s="66"/>
      <c r="U34" s="52"/>
    </row>
    <row r="35" spans="1:21" ht="15">
      <c r="A35" s="63"/>
      <c r="B35" s="64"/>
      <c r="C35" s="64"/>
      <c r="D35" s="64"/>
      <c r="E35" s="64"/>
      <c r="F35" s="65">
        <f t="shared" si="1"/>
        <v>0</v>
      </c>
      <c r="G35" s="65">
        <f t="shared" si="4"/>
        <v>0</v>
      </c>
      <c r="H35" s="65">
        <f t="shared" si="3"/>
        <v>0</v>
      </c>
      <c r="I35" s="66"/>
      <c r="J35" s="66"/>
      <c r="K35" s="52"/>
      <c r="L35" s="71"/>
      <c r="M35" s="71"/>
      <c r="N35" s="71"/>
      <c r="O35" s="52"/>
      <c r="P35" s="52"/>
      <c r="Q35" s="66"/>
      <c r="R35" s="66"/>
      <c r="S35" s="66"/>
      <c r="T35" s="66"/>
      <c r="U35" s="52"/>
    </row>
    <row r="36" spans="1:21" ht="15">
      <c r="A36" s="63"/>
      <c r="B36" s="64"/>
      <c r="C36" s="64"/>
      <c r="D36" s="64"/>
      <c r="E36" s="64"/>
      <c r="F36" s="65">
        <f t="shared" si="1"/>
        <v>0</v>
      </c>
      <c r="G36" s="65">
        <f t="shared" si="4"/>
        <v>0</v>
      </c>
      <c r="H36" s="65">
        <f t="shared" si="3"/>
        <v>0</v>
      </c>
      <c r="I36" s="66"/>
      <c r="J36" s="66"/>
      <c r="K36" s="52"/>
      <c r="L36" s="71"/>
      <c r="M36" s="71"/>
      <c r="N36" s="71"/>
      <c r="O36" s="52"/>
      <c r="P36" s="52"/>
      <c r="Q36" s="66"/>
      <c r="R36" s="66"/>
      <c r="S36" s="66"/>
      <c r="T36" s="66"/>
      <c r="U36" s="52"/>
    </row>
    <row r="37" spans="1:21" ht="15">
      <c r="A37" s="63"/>
      <c r="B37" s="64"/>
      <c r="C37" s="64"/>
      <c r="D37" s="64"/>
      <c r="E37" s="64"/>
      <c r="F37" s="65">
        <f t="shared" si="1"/>
        <v>0</v>
      </c>
      <c r="G37" s="65">
        <f t="shared" si="4"/>
        <v>0</v>
      </c>
      <c r="H37" s="65">
        <f t="shared" si="3"/>
        <v>0</v>
      </c>
      <c r="I37" s="66"/>
      <c r="J37" s="66"/>
      <c r="K37" s="52"/>
      <c r="L37" s="71"/>
      <c r="M37" s="71"/>
      <c r="N37" s="71"/>
      <c r="O37" s="52"/>
      <c r="P37" s="52"/>
      <c r="Q37" s="66"/>
      <c r="R37" s="66"/>
      <c r="S37" s="66"/>
      <c r="T37" s="66"/>
      <c r="U37" s="52"/>
    </row>
    <row r="38" spans="1:21" ht="15">
      <c r="A38" s="63"/>
      <c r="B38" s="64"/>
      <c r="C38" s="64"/>
      <c r="D38" s="64"/>
      <c r="E38" s="64"/>
      <c r="F38" s="65">
        <f t="shared" si="1"/>
        <v>0</v>
      </c>
      <c r="G38" s="65">
        <f t="shared" si="4"/>
        <v>0</v>
      </c>
      <c r="H38" s="65">
        <f t="shared" si="3"/>
        <v>0</v>
      </c>
      <c r="I38" s="66"/>
      <c r="J38" s="66"/>
      <c r="K38" s="52"/>
      <c r="L38" s="71"/>
      <c r="M38" s="71"/>
      <c r="N38" s="71"/>
      <c r="O38" s="52"/>
      <c r="P38" s="52"/>
      <c r="Q38" s="66"/>
      <c r="R38" s="66"/>
      <c r="S38" s="66"/>
      <c r="T38" s="66"/>
      <c r="U38" s="52"/>
    </row>
    <row r="39" spans="1:21" ht="15">
      <c r="A39" s="63"/>
      <c r="B39" s="64"/>
      <c r="C39" s="64"/>
      <c r="D39" s="64"/>
      <c r="E39" s="64"/>
      <c r="F39" s="65">
        <f t="shared" si="1"/>
        <v>0</v>
      </c>
      <c r="G39" s="65">
        <f t="shared" si="2"/>
        <v>0</v>
      </c>
      <c r="H39" s="65">
        <f t="shared" si="3"/>
        <v>0</v>
      </c>
      <c r="I39" s="66"/>
      <c r="J39" s="66"/>
      <c r="K39" s="52"/>
      <c r="L39" s="71"/>
      <c r="M39" s="71"/>
      <c r="N39" s="71"/>
      <c r="O39" s="52"/>
      <c r="P39" s="52"/>
      <c r="Q39" s="66"/>
      <c r="R39" s="66"/>
      <c r="S39" s="66"/>
      <c r="T39" s="66"/>
      <c r="U39" s="52"/>
    </row>
    <row r="40" spans="1:21" ht="15">
      <c r="A40" s="63"/>
      <c r="B40" s="64"/>
      <c r="C40" s="64"/>
      <c r="D40" s="64"/>
      <c r="E40" s="64"/>
      <c r="F40" s="65">
        <f t="shared" si="1"/>
        <v>0</v>
      </c>
      <c r="G40" s="65">
        <f t="shared" si="2"/>
        <v>0</v>
      </c>
      <c r="H40" s="65">
        <f t="shared" si="3"/>
        <v>0</v>
      </c>
      <c r="I40" s="66"/>
      <c r="J40" s="66"/>
      <c r="K40" s="52"/>
      <c r="L40" s="71"/>
      <c r="M40" s="71"/>
      <c r="N40" s="71"/>
      <c r="O40" s="52"/>
      <c r="P40" s="52"/>
      <c r="Q40" s="66"/>
      <c r="R40" s="66"/>
      <c r="S40" s="66"/>
      <c r="T40" s="66"/>
      <c r="U40" s="52"/>
    </row>
    <row r="41" spans="1:21" ht="15">
      <c r="A41" s="63"/>
      <c r="B41" s="64"/>
      <c r="C41" s="64"/>
      <c r="D41" s="64"/>
      <c r="E41" s="64"/>
      <c r="F41" s="65">
        <f t="shared" si="1"/>
        <v>0</v>
      </c>
      <c r="G41" s="65">
        <f t="shared" si="2"/>
        <v>0</v>
      </c>
      <c r="H41" s="65">
        <f t="shared" si="3"/>
        <v>0</v>
      </c>
      <c r="I41" s="66"/>
      <c r="J41" s="66"/>
      <c r="K41" s="52"/>
      <c r="L41" s="71"/>
      <c r="M41" s="71"/>
      <c r="N41" s="71"/>
      <c r="O41" s="52"/>
      <c r="P41" s="52"/>
      <c r="Q41" s="66"/>
      <c r="R41" s="66"/>
      <c r="S41" s="66"/>
      <c r="T41" s="66"/>
      <c r="U41" s="52"/>
    </row>
    <row r="42" spans="1:21" ht="15">
      <c r="A42" s="63"/>
      <c r="B42" s="64"/>
      <c r="C42" s="64"/>
      <c r="D42" s="64"/>
      <c r="E42" s="64"/>
      <c r="F42" s="65">
        <f t="shared" si="1"/>
        <v>0</v>
      </c>
      <c r="G42" s="65">
        <f t="shared" si="2"/>
        <v>0</v>
      </c>
      <c r="H42" s="65">
        <f t="shared" si="3"/>
        <v>0</v>
      </c>
      <c r="I42" s="66"/>
      <c r="J42" s="66"/>
      <c r="K42" s="52"/>
      <c r="L42" s="71"/>
      <c r="M42" s="71"/>
      <c r="N42" s="71"/>
      <c r="O42" s="52"/>
      <c r="P42" s="52"/>
      <c r="Q42" s="66"/>
      <c r="R42" s="66"/>
      <c r="S42" s="66"/>
      <c r="T42" s="66"/>
      <c r="U42" s="52"/>
    </row>
    <row r="43" spans="1:21" ht="15">
      <c r="A43" s="63"/>
      <c r="B43" s="64"/>
      <c r="C43" s="64"/>
      <c r="D43" s="64"/>
      <c r="E43" s="64"/>
      <c r="F43" s="65">
        <f t="shared" si="1"/>
        <v>0</v>
      </c>
      <c r="G43" s="65">
        <f t="shared" si="2"/>
        <v>0</v>
      </c>
      <c r="H43" s="65">
        <f t="shared" si="3"/>
        <v>0</v>
      </c>
      <c r="I43" s="66"/>
      <c r="J43" s="66"/>
      <c r="K43" s="52"/>
      <c r="L43" s="71"/>
      <c r="M43" s="71"/>
      <c r="N43" s="71"/>
      <c r="O43" s="52"/>
      <c r="P43" s="52"/>
      <c r="Q43" s="66"/>
      <c r="R43" s="66"/>
      <c r="S43" s="66"/>
      <c r="T43" s="66"/>
      <c r="U43" s="52"/>
    </row>
    <row r="44" spans="1:21" ht="15">
      <c r="A44" s="63"/>
      <c r="B44" s="64"/>
      <c r="C44" s="64"/>
      <c r="D44" s="64"/>
      <c r="E44" s="64"/>
      <c r="F44" s="65">
        <f t="shared" si="1"/>
        <v>0</v>
      </c>
      <c r="G44" s="65">
        <f t="shared" si="2"/>
        <v>0</v>
      </c>
      <c r="H44" s="65">
        <f t="shared" si="3"/>
        <v>0</v>
      </c>
      <c r="I44" s="66"/>
      <c r="J44" s="66"/>
      <c r="K44" s="52"/>
      <c r="L44" s="71"/>
      <c r="M44" s="71"/>
      <c r="N44" s="71"/>
      <c r="O44" s="52"/>
      <c r="P44" s="52"/>
      <c r="Q44" s="66"/>
      <c r="R44" s="66"/>
      <c r="S44" s="66"/>
      <c r="T44" s="66"/>
      <c r="U44" s="52"/>
    </row>
    <row r="45" spans="1:21" ht="15">
      <c r="A45" s="63"/>
      <c r="B45" s="64"/>
      <c r="C45" s="64"/>
      <c r="D45" s="64"/>
      <c r="E45" s="64"/>
      <c r="F45" s="65">
        <f t="shared" si="1"/>
        <v>0</v>
      </c>
      <c r="G45" s="65">
        <f t="shared" si="2"/>
        <v>0</v>
      </c>
      <c r="H45" s="65">
        <f t="shared" si="3"/>
        <v>0</v>
      </c>
      <c r="I45" s="66"/>
      <c r="J45" s="66"/>
      <c r="K45" s="52"/>
      <c r="L45" s="71"/>
      <c r="M45" s="71"/>
      <c r="N45" s="71"/>
      <c r="O45" s="52"/>
      <c r="P45" s="52"/>
      <c r="Q45" s="66"/>
      <c r="R45" s="66"/>
      <c r="S45" s="66"/>
      <c r="T45" s="66"/>
      <c r="U45" s="52"/>
    </row>
    <row r="46" spans="1:21" ht="15">
      <c r="A46" s="63"/>
      <c r="B46" s="64"/>
      <c r="C46" s="64"/>
      <c r="D46" s="64"/>
      <c r="E46" s="64"/>
      <c r="F46" s="65">
        <f aca="true" t="shared" si="5" ref="F46:F53">(B46)*12%</f>
        <v>0</v>
      </c>
      <c r="G46" s="65">
        <f aca="true" t="shared" si="6" ref="G46:G53">B46+E46+F46</f>
        <v>0</v>
      </c>
      <c r="H46" s="65">
        <f aca="true" t="shared" si="7" ref="H46:H53">IF(B46=0,(C46*$H$2),IF(C46=0,(B46*$H$2)))</f>
        <v>0</v>
      </c>
      <c r="I46" s="66"/>
      <c r="J46" s="66"/>
      <c r="K46" s="52"/>
      <c r="L46" s="71"/>
      <c r="M46" s="71"/>
      <c r="N46" s="71"/>
      <c r="O46" s="52"/>
      <c r="P46" s="52"/>
      <c r="Q46" s="66"/>
      <c r="R46" s="66"/>
      <c r="S46" s="66"/>
      <c r="T46" s="66"/>
      <c r="U46" s="52"/>
    </row>
    <row r="47" spans="1:21" ht="15">
      <c r="A47" s="63"/>
      <c r="B47" s="64"/>
      <c r="C47" s="64"/>
      <c r="D47" s="64"/>
      <c r="E47" s="64"/>
      <c r="F47" s="65">
        <f t="shared" si="5"/>
        <v>0</v>
      </c>
      <c r="G47" s="65">
        <f t="shared" si="6"/>
        <v>0</v>
      </c>
      <c r="H47" s="65">
        <f t="shared" si="7"/>
        <v>0</v>
      </c>
      <c r="I47" s="66"/>
      <c r="J47" s="66"/>
      <c r="K47" s="52"/>
      <c r="L47" s="71"/>
      <c r="M47" s="71"/>
      <c r="N47" s="71"/>
      <c r="O47" s="52"/>
      <c r="P47" s="52"/>
      <c r="Q47" s="66"/>
      <c r="R47" s="66"/>
      <c r="S47" s="66"/>
      <c r="T47" s="66"/>
      <c r="U47" s="52"/>
    </row>
    <row r="48" spans="1:21" ht="15">
      <c r="A48" s="63"/>
      <c r="B48" s="64"/>
      <c r="C48" s="64"/>
      <c r="D48" s="64"/>
      <c r="E48" s="64"/>
      <c r="F48" s="65">
        <f t="shared" si="5"/>
        <v>0</v>
      </c>
      <c r="G48" s="65">
        <f t="shared" si="6"/>
        <v>0</v>
      </c>
      <c r="H48" s="65">
        <f t="shared" si="7"/>
        <v>0</v>
      </c>
      <c r="I48" s="66"/>
      <c r="J48" s="66"/>
      <c r="K48" s="52"/>
      <c r="L48" s="71"/>
      <c r="M48" s="71"/>
      <c r="N48" s="71"/>
      <c r="O48" s="52"/>
      <c r="P48" s="52"/>
      <c r="Q48" s="66"/>
      <c r="R48" s="66"/>
      <c r="S48" s="66"/>
      <c r="T48" s="66"/>
      <c r="U48" s="52"/>
    </row>
    <row r="49" spans="1:21" ht="15">
      <c r="A49" s="63"/>
      <c r="B49" s="64"/>
      <c r="C49" s="64"/>
      <c r="D49" s="64"/>
      <c r="E49" s="64"/>
      <c r="F49" s="65">
        <f t="shared" si="5"/>
        <v>0</v>
      </c>
      <c r="G49" s="65">
        <f t="shared" si="6"/>
        <v>0</v>
      </c>
      <c r="H49" s="65">
        <f t="shared" si="7"/>
        <v>0</v>
      </c>
      <c r="I49" s="66"/>
      <c r="J49" s="66"/>
      <c r="K49" s="52"/>
      <c r="L49" s="71"/>
      <c r="M49" s="71"/>
      <c r="N49" s="71"/>
      <c r="O49" s="52"/>
      <c r="P49" s="52"/>
      <c r="Q49" s="66"/>
      <c r="R49" s="66"/>
      <c r="S49" s="66"/>
      <c r="T49" s="66"/>
      <c r="U49" s="52"/>
    </row>
    <row r="50" spans="1:21" ht="15">
      <c r="A50" s="63"/>
      <c r="B50" s="64"/>
      <c r="C50" s="64"/>
      <c r="D50" s="64"/>
      <c r="E50" s="64"/>
      <c r="F50" s="65">
        <f t="shared" si="5"/>
        <v>0</v>
      </c>
      <c r="G50" s="65">
        <f t="shared" si="6"/>
        <v>0</v>
      </c>
      <c r="H50" s="65">
        <f t="shared" si="7"/>
        <v>0</v>
      </c>
      <c r="I50" s="66"/>
      <c r="J50" s="66"/>
      <c r="K50" s="52"/>
      <c r="L50" s="71"/>
      <c r="M50" s="71"/>
      <c r="N50" s="71"/>
      <c r="O50" s="52"/>
      <c r="P50" s="52"/>
      <c r="Q50" s="66"/>
      <c r="R50" s="66"/>
      <c r="S50" s="66"/>
      <c r="T50" s="66"/>
      <c r="U50" s="52"/>
    </row>
    <row r="51" spans="1:21" ht="15">
      <c r="A51" s="63"/>
      <c r="B51" s="64"/>
      <c r="C51" s="64"/>
      <c r="D51" s="64"/>
      <c r="E51" s="64"/>
      <c r="F51" s="65">
        <f t="shared" si="5"/>
        <v>0</v>
      </c>
      <c r="G51" s="65">
        <f t="shared" si="6"/>
        <v>0</v>
      </c>
      <c r="H51" s="65">
        <f t="shared" si="7"/>
        <v>0</v>
      </c>
      <c r="I51" s="66"/>
      <c r="J51" s="66"/>
      <c r="K51" s="52"/>
      <c r="L51" s="71"/>
      <c r="M51" s="71"/>
      <c r="N51" s="71"/>
      <c r="O51" s="52"/>
      <c r="P51" s="52"/>
      <c r="Q51" s="66"/>
      <c r="R51" s="66"/>
      <c r="S51" s="66"/>
      <c r="T51" s="66"/>
      <c r="U51" s="52"/>
    </row>
    <row r="52" spans="1:21" ht="15">
      <c r="A52" s="63"/>
      <c r="B52" s="64"/>
      <c r="C52" s="64"/>
      <c r="D52" s="64"/>
      <c r="E52" s="64"/>
      <c r="F52" s="65">
        <f t="shared" si="5"/>
        <v>0</v>
      </c>
      <c r="G52" s="65">
        <f t="shared" si="6"/>
        <v>0</v>
      </c>
      <c r="H52" s="65">
        <f t="shared" si="7"/>
        <v>0</v>
      </c>
      <c r="I52" s="66"/>
      <c r="J52" s="66"/>
      <c r="K52" s="52"/>
      <c r="L52" s="71"/>
      <c r="M52" s="71"/>
      <c r="N52" s="71"/>
      <c r="O52" s="52"/>
      <c r="P52" s="52"/>
      <c r="Q52" s="66"/>
      <c r="R52" s="66"/>
      <c r="S52" s="66"/>
      <c r="T52" s="66"/>
      <c r="U52" s="52"/>
    </row>
    <row r="53" spans="1:21" ht="15">
      <c r="A53" s="63"/>
      <c r="B53" s="64"/>
      <c r="C53" s="64"/>
      <c r="D53" s="64"/>
      <c r="E53" s="64"/>
      <c r="F53" s="65">
        <f t="shared" si="5"/>
        <v>0</v>
      </c>
      <c r="G53" s="65">
        <f t="shared" si="6"/>
        <v>0</v>
      </c>
      <c r="H53" s="65">
        <f t="shared" si="7"/>
        <v>0</v>
      </c>
      <c r="I53" s="66"/>
      <c r="J53" s="66"/>
      <c r="K53" s="52"/>
      <c r="L53" s="71"/>
      <c r="M53" s="71"/>
      <c r="N53" s="71"/>
      <c r="O53" s="52"/>
      <c r="P53" s="52"/>
      <c r="Q53" s="66"/>
      <c r="R53" s="66"/>
      <c r="S53" s="66"/>
      <c r="T53" s="66"/>
      <c r="U53" s="52"/>
    </row>
    <row r="54" spans="1:21" ht="15">
      <c r="A54" s="63"/>
      <c r="B54" s="64"/>
      <c r="C54" s="64"/>
      <c r="D54" s="64"/>
      <c r="E54" s="64"/>
      <c r="F54" s="65">
        <f t="shared" si="1"/>
        <v>0</v>
      </c>
      <c r="G54" s="65">
        <f t="shared" si="2"/>
        <v>0</v>
      </c>
      <c r="H54" s="65">
        <f t="shared" si="3"/>
        <v>0</v>
      </c>
      <c r="I54" s="66"/>
      <c r="J54" s="66"/>
      <c r="K54" s="52"/>
      <c r="L54" s="71"/>
      <c r="M54" s="71"/>
      <c r="N54" s="71"/>
      <c r="O54" s="52"/>
      <c r="P54" s="52"/>
      <c r="Q54" s="66"/>
      <c r="R54" s="66"/>
      <c r="S54" s="66"/>
      <c r="T54" s="66"/>
      <c r="U54" s="52"/>
    </row>
    <row r="55" spans="1:21" ht="15">
      <c r="A55" s="63"/>
      <c r="B55" s="64"/>
      <c r="C55" s="64"/>
      <c r="D55" s="64"/>
      <c r="E55" s="64"/>
      <c r="F55" s="65">
        <f t="shared" si="1"/>
        <v>0</v>
      </c>
      <c r="G55" s="65">
        <f t="shared" si="2"/>
        <v>0</v>
      </c>
      <c r="H55" s="65">
        <f t="shared" si="3"/>
        <v>0</v>
      </c>
      <c r="I55" s="66"/>
      <c r="J55" s="66"/>
      <c r="K55" s="52"/>
      <c r="L55" s="71"/>
      <c r="M55" s="72"/>
      <c r="N55" s="71"/>
      <c r="O55" s="52"/>
      <c r="P55" s="52"/>
      <c r="Q55" s="66"/>
      <c r="R55" s="66"/>
      <c r="S55" s="66"/>
      <c r="T55" s="66"/>
      <c r="U55" s="52"/>
    </row>
    <row r="56" spans="1:21" ht="15">
      <c r="A56" s="63"/>
      <c r="B56" s="64"/>
      <c r="C56" s="64"/>
      <c r="D56" s="64"/>
      <c r="E56" s="64"/>
      <c r="F56" s="65">
        <f t="shared" si="1"/>
        <v>0</v>
      </c>
      <c r="G56" s="65">
        <f t="shared" si="2"/>
        <v>0</v>
      </c>
      <c r="H56" s="65">
        <f t="shared" si="3"/>
        <v>0</v>
      </c>
      <c r="I56" s="66"/>
      <c r="J56" s="66"/>
      <c r="K56" s="52"/>
      <c r="L56" s="71"/>
      <c r="M56" s="71"/>
      <c r="N56" s="71"/>
      <c r="O56" s="52"/>
      <c r="P56" s="52"/>
      <c r="Q56" s="66"/>
      <c r="R56" s="66"/>
      <c r="S56" s="66"/>
      <c r="T56" s="66"/>
      <c r="U56" s="52"/>
    </row>
    <row r="57" spans="1:21" ht="15">
      <c r="A57" s="63"/>
      <c r="B57" s="64"/>
      <c r="C57" s="64"/>
      <c r="D57" s="64"/>
      <c r="E57" s="64"/>
      <c r="F57" s="65">
        <f t="shared" si="1"/>
        <v>0</v>
      </c>
      <c r="G57" s="65">
        <f t="shared" si="2"/>
        <v>0</v>
      </c>
      <c r="H57" s="65">
        <f t="shared" si="3"/>
        <v>0</v>
      </c>
      <c r="I57" s="66"/>
      <c r="J57" s="66"/>
      <c r="K57" s="52"/>
      <c r="L57" s="71"/>
      <c r="M57" s="71"/>
      <c r="N57" s="71"/>
      <c r="O57" s="52"/>
      <c r="P57" s="52"/>
      <c r="Q57" s="66"/>
      <c r="R57" s="66"/>
      <c r="S57" s="66"/>
      <c r="T57" s="66"/>
      <c r="U57" s="52"/>
    </row>
    <row r="58" spans="1:21" ht="15">
      <c r="A58" s="63"/>
      <c r="B58" s="64"/>
      <c r="C58" s="64"/>
      <c r="D58" s="64"/>
      <c r="E58" s="64"/>
      <c r="F58" s="65">
        <f t="shared" si="1"/>
        <v>0</v>
      </c>
      <c r="G58" s="65">
        <f t="shared" si="2"/>
        <v>0</v>
      </c>
      <c r="H58" s="65">
        <f t="shared" si="3"/>
        <v>0</v>
      </c>
      <c r="I58" s="66"/>
      <c r="J58" s="66"/>
      <c r="K58" s="52"/>
      <c r="L58" s="71"/>
      <c r="M58" s="71"/>
      <c r="N58" s="71"/>
      <c r="O58" s="52"/>
      <c r="P58" s="52"/>
      <c r="Q58" s="66"/>
      <c r="R58" s="66"/>
      <c r="S58" s="66"/>
      <c r="T58" s="66"/>
      <c r="U58" s="52"/>
    </row>
    <row r="59" spans="1:21" ht="15">
      <c r="A59" s="63"/>
      <c r="B59" s="64"/>
      <c r="C59" s="64"/>
      <c r="D59" s="64"/>
      <c r="E59" s="64"/>
      <c r="F59" s="65">
        <f t="shared" si="1"/>
        <v>0</v>
      </c>
      <c r="G59" s="65">
        <f t="shared" si="2"/>
        <v>0</v>
      </c>
      <c r="H59" s="65">
        <f t="shared" si="3"/>
        <v>0</v>
      </c>
      <c r="I59" s="66"/>
      <c r="J59" s="66"/>
      <c r="K59" s="52"/>
      <c r="L59" s="71"/>
      <c r="M59" s="71"/>
      <c r="N59" s="71"/>
      <c r="O59" s="52"/>
      <c r="P59" s="52"/>
      <c r="Q59" s="66"/>
      <c r="R59" s="66"/>
      <c r="S59" s="66"/>
      <c r="T59" s="66"/>
      <c r="U59" s="52"/>
    </row>
    <row r="60" spans="1:21" ht="15">
      <c r="A60" s="63"/>
      <c r="B60" s="64"/>
      <c r="C60" s="64"/>
      <c r="D60" s="64"/>
      <c r="E60" s="64"/>
      <c r="F60" s="65">
        <f t="shared" si="1"/>
        <v>0</v>
      </c>
      <c r="G60" s="65">
        <f t="shared" si="2"/>
        <v>0</v>
      </c>
      <c r="H60" s="65">
        <f t="shared" si="3"/>
        <v>0</v>
      </c>
      <c r="I60" s="66"/>
      <c r="J60" s="66"/>
      <c r="K60" s="52"/>
      <c r="L60" s="71"/>
      <c r="M60" s="71"/>
      <c r="N60" s="71"/>
      <c r="O60" s="52"/>
      <c r="P60" s="52"/>
      <c r="Q60" s="66"/>
      <c r="R60" s="66"/>
      <c r="S60" s="66"/>
      <c r="T60" s="66"/>
      <c r="U60" s="52"/>
    </row>
    <row r="61" spans="1:21" ht="15">
      <c r="A61" s="63"/>
      <c r="B61" s="64"/>
      <c r="C61" s="64"/>
      <c r="D61" s="64"/>
      <c r="E61" s="64"/>
      <c r="F61" s="65">
        <f t="shared" si="1"/>
        <v>0</v>
      </c>
      <c r="G61" s="65">
        <f t="shared" si="2"/>
        <v>0</v>
      </c>
      <c r="H61" s="65">
        <f t="shared" si="3"/>
        <v>0</v>
      </c>
      <c r="I61" s="66"/>
      <c r="J61" s="66"/>
      <c r="K61" s="52"/>
      <c r="L61" s="71"/>
      <c r="M61" s="71"/>
      <c r="N61" s="71"/>
      <c r="O61" s="52"/>
      <c r="P61" s="52"/>
      <c r="Q61" s="66"/>
      <c r="R61" s="66"/>
      <c r="S61" s="66"/>
      <c r="T61" s="66"/>
      <c r="U61" s="52"/>
    </row>
    <row r="62" spans="1:21" ht="15">
      <c r="A62" s="63"/>
      <c r="B62" s="64"/>
      <c r="C62" s="64"/>
      <c r="D62" s="64"/>
      <c r="E62" s="64"/>
      <c r="F62" s="65">
        <f t="shared" si="1"/>
        <v>0</v>
      </c>
      <c r="G62" s="65">
        <f t="shared" si="2"/>
        <v>0</v>
      </c>
      <c r="H62" s="65">
        <f t="shared" si="3"/>
        <v>0</v>
      </c>
      <c r="I62" s="66"/>
      <c r="J62" s="66"/>
      <c r="K62" s="52"/>
      <c r="L62" s="71"/>
      <c r="M62" s="71"/>
      <c r="N62" s="71"/>
      <c r="O62" s="52"/>
      <c r="P62" s="52"/>
      <c r="Q62" s="66"/>
      <c r="R62" s="66"/>
      <c r="S62" s="66"/>
      <c r="T62" s="66"/>
      <c r="U62" s="52"/>
    </row>
    <row r="63" spans="1:21" ht="15">
      <c r="A63" s="63"/>
      <c r="B63" s="64"/>
      <c r="C63" s="64"/>
      <c r="D63" s="64"/>
      <c r="E63" s="64"/>
      <c r="F63" s="65">
        <f t="shared" si="1"/>
        <v>0</v>
      </c>
      <c r="G63" s="65">
        <f t="shared" si="2"/>
        <v>0</v>
      </c>
      <c r="H63" s="65">
        <f t="shared" si="3"/>
        <v>0</v>
      </c>
      <c r="I63" s="66"/>
      <c r="J63" s="66"/>
      <c r="K63" s="52"/>
      <c r="L63" s="71"/>
      <c r="M63" s="71"/>
      <c r="N63" s="71"/>
      <c r="O63" s="52"/>
      <c r="P63" s="52"/>
      <c r="Q63" s="66"/>
      <c r="R63" s="66"/>
      <c r="S63" s="66"/>
      <c r="T63" s="66"/>
      <c r="U63" s="52"/>
    </row>
    <row r="64" spans="1:21" ht="15">
      <c r="A64" s="63"/>
      <c r="B64" s="64"/>
      <c r="C64" s="64"/>
      <c r="D64" s="64"/>
      <c r="E64" s="64"/>
      <c r="F64" s="65">
        <f t="shared" si="1"/>
        <v>0</v>
      </c>
      <c r="G64" s="65">
        <f t="shared" si="2"/>
        <v>0</v>
      </c>
      <c r="H64" s="65">
        <f t="shared" si="3"/>
        <v>0</v>
      </c>
      <c r="I64" s="66"/>
      <c r="J64" s="66"/>
      <c r="K64" s="52"/>
      <c r="L64" s="71"/>
      <c r="M64" s="71"/>
      <c r="N64" s="71"/>
      <c r="O64" s="52"/>
      <c r="P64" s="52"/>
      <c r="Q64" s="66"/>
      <c r="R64" s="66"/>
      <c r="S64" s="66"/>
      <c r="T64" s="66"/>
      <c r="U64" s="52"/>
    </row>
    <row r="65" spans="1:21" ht="15">
      <c r="A65" s="63"/>
      <c r="B65" s="64"/>
      <c r="C65" s="64"/>
      <c r="D65" s="64"/>
      <c r="E65" s="64"/>
      <c r="F65" s="65">
        <f t="shared" si="1"/>
        <v>0</v>
      </c>
      <c r="G65" s="65">
        <f t="shared" si="2"/>
        <v>0</v>
      </c>
      <c r="H65" s="65">
        <f t="shared" si="3"/>
        <v>0</v>
      </c>
      <c r="I65" s="66"/>
      <c r="J65" s="66"/>
      <c r="K65" s="52"/>
      <c r="L65" s="52"/>
      <c r="M65" s="52"/>
      <c r="N65" s="73">
        <f>SUM(N18:N64)</f>
        <v>0</v>
      </c>
      <c r="O65" s="52"/>
      <c r="P65" s="52"/>
      <c r="Q65" s="73">
        <f>SUM(Q18:Q64)</f>
        <v>0</v>
      </c>
      <c r="R65" s="73">
        <f>SUM(R18:R64)</f>
        <v>0</v>
      </c>
      <c r="S65" s="73">
        <f>SUM(S18:S64)</f>
        <v>0</v>
      </c>
      <c r="T65" s="73">
        <f>SUM(T18:T64)</f>
        <v>0</v>
      </c>
      <c r="U65" s="52"/>
    </row>
    <row r="66" spans="1:21" ht="15">
      <c r="A66" s="63"/>
      <c r="B66" s="64"/>
      <c r="C66" s="64"/>
      <c r="D66" s="64"/>
      <c r="E66" s="64"/>
      <c r="F66" s="65">
        <f t="shared" si="1"/>
        <v>0</v>
      </c>
      <c r="G66" s="65">
        <f t="shared" si="2"/>
        <v>0</v>
      </c>
      <c r="H66" s="65">
        <f t="shared" si="3"/>
        <v>0</v>
      </c>
      <c r="I66" s="66"/>
      <c r="J66" s="66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</row>
    <row r="67" spans="1:21" ht="15">
      <c r="A67" s="63"/>
      <c r="B67" s="64"/>
      <c r="C67" s="64"/>
      <c r="D67" s="64"/>
      <c r="E67" s="64"/>
      <c r="F67" s="65">
        <f t="shared" si="1"/>
        <v>0</v>
      </c>
      <c r="G67" s="65">
        <f t="shared" si="2"/>
        <v>0</v>
      </c>
      <c r="H67" s="65">
        <f t="shared" si="3"/>
        <v>0</v>
      </c>
      <c r="I67" s="66"/>
      <c r="J67" s="66"/>
      <c r="K67" s="52"/>
      <c r="L67" s="52"/>
      <c r="M67" s="205"/>
      <c r="N67" s="205" t="s">
        <v>63</v>
      </c>
      <c r="O67" s="206">
        <v>0.2426</v>
      </c>
      <c r="P67" s="207">
        <f>$N$65*O67</f>
        <v>0</v>
      </c>
      <c r="Q67" s="52"/>
      <c r="R67" s="52"/>
      <c r="S67" s="52"/>
      <c r="T67" s="52"/>
      <c r="U67" s="52"/>
    </row>
    <row r="68" spans="1:21" ht="15">
      <c r="A68" s="63"/>
      <c r="B68" s="64"/>
      <c r="C68" s="64"/>
      <c r="D68" s="64"/>
      <c r="E68" s="64"/>
      <c r="F68" s="65">
        <f t="shared" si="1"/>
        <v>0</v>
      </c>
      <c r="G68" s="65">
        <f t="shared" si="2"/>
        <v>0</v>
      </c>
      <c r="H68" s="65">
        <f t="shared" si="3"/>
        <v>0</v>
      </c>
      <c r="I68" s="66"/>
      <c r="J68" s="66"/>
      <c r="K68" s="52"/>
      <c r="L68" s="52"/>
      <c r="M68" s="205"/>
      <c r="N68" s="205" t="s">
        <v>64</v>
      </c>
      <c r="O68" s="208">
        <v>0.12</v>
      </c>
      <c r="P68" s="207">
        <f>$N$65*O68</f>
        <v>0</v>
      </c>
      <c r="Q68" s="52"/>
      <c r="R68" s="52"/>
      <c r="S68" s="52"/>
      <c r="T68" s="52"/>
      <c r="U68" s="52"/>
    </row>
    <row r="69" spans="1:21" ht="15">
      <c r="A69" s="63"/>
      <c r="B69" s="64"/>
      <c r="C69" s="64"/>
      <c r="D69" s="64"/>
      <c r="E69" s="64"/>
      <c r="F69" s="65">
        <f t="shared" si="1"/>
        <v>0</v>
      </c>
      <c r="G69" s="65">
        <f t="shared" si="2"/>
        <v>0</v>
      </c>
      <c r="H69" s="65">
        <f t="shared" si="3"/>
        <v>0</v>
      </c>
      <c r="I69" s="66"/>
      <c r="J69" s="66"/>
      <c r="K69" s="52"/>
      <c r="L69" s="52"/>
      <c r="M69" s="205"/>
      <c r="N69" s="205" t="s">
        <v>62</v>
      </c>
      <c r="O69" s="206">
        <v>0.3142</v>
      </c>
      <c r="P69" s="207">
        <f>$N$65*O69</f>
        <v>0</v>
      </c>
      <c r="Q69" s="52"/>
      <c r="R69" s="52"/>
      <c r="S69" s="52"/>
      <c r="T69" s="52"/>
      <c r="U69" s="52"/>
    </row>
    <row r="70" spans="1:21" ht="15">
      <c r="A70" s="63"/>
      <c r="B70" s="64"/>
      <c r="C70" s="64"/>
      <c r="D70" s="64"/>
      <c r="E70" s="64"/>
      <c r="F70" s="65">
        <f t="shared" si="1"/>
        <v>0</v>
      </c>
      <c r="G70" s="65">
        <f t="shared" si="2"/>
        <v>0</v>
      </c>
      <c r="H70" s="65">
        <f t="shared" si="3"/>
        <v>0</v>
      </c>
      <c r="I70" s="66"/>
      <c r="J70" s="66"/>
      <c r="K70" s="52"/>
      <c r="L70" s="52"/>
      <c r="M70" s="205"/>
      <c r="N70" s="205"/>
      <c r="O70" s="205" t="s">
        <v>65</v>
      </c>
      <c r="P70" s="207">
        <f>P67+P68+P69</f>
        <v>0</v>
      </c>
      <c r="Q70" s="52"/>
      <c r="R70" s="52"/>
      <c r="S70" s="52"/>
      <c r="T70" s="52"/>
      <c r="U70" s="52"/>
    </row>
    <row r="71" spans="1:21" ht="15">
      <c r="A71" s="63"/>
      <c r="B71" s="64"/>
      <c r="C71" s="64"/>
      <c r="D71" s="64"/>
      <c r="E71" s="64"/>
      <c r="F71" s="65">
        <f t="shared" si="1"/>
        <v>0</v>
      </c>
      <c r="G71" s="65">
        <f t="shared" si="2"/>
        <v>0</v>
      </c>
      <c r="H71" s="65">
        <f t="shared" si="3"/>
        <v>0</v>
      </c>
      <c r="I71" s="66"/>
      <c r="J71" s="66"/>
      <c r="K71" s="52"/>
      <c r="L71" s="52"/>
      <c r="M71" s="205" t="s">
        <v>71</v>
      </c>
      <c r="N71" s="205"/>
      <c r="O71" s="205" t="s">
        <v>76</v>
      </c>
      <c r="P71" s="207">
        <f>P70*H2</f>
        <v>0</v>
      </c>
      <c r="Q71" s="52"/>
      <c r="R71" s="52"/>
      <c r="S71" s="52"/>
      <c r="T71" s="52"/>
      <c r="U71" s="52"/>
    </row>
    <row r="72" spans="1:21" ht="15">
      <c r="A72" s="63"/>
      <c r="B72" s="64"/>
      <c r="C72" s="64"/>
      <c r="D72" s="64"/>
      <c r="E72" s="64"/>
      <c r="F72" s="65">
        <f t="shared" si="1"/>
        <v>0</v>
      </c>
      <c r="G72" s="65">
        <f t="shared" si="2"/>
        <v>0</v>
      </c>
      <c r="H72" s="65">
        <f t="shared" si="3"/>
        <v>0</v>
      </c>
      <c r="I72" s="66"/>
      <c r="J72" s="66"/>
      <c r="K72" s="52"/>
      <c r="L72" s="52"/>
      <c r="M72" s="205"/>
      <c r="N72" s="205"/>
      <c r="O72" s="205"/>
      <c r="P72" s="205"/>
      <c r="Q72" s="52"/>
      <c r="R72" s="52"/>
      <c r="S72" s="52"/>
      <c r="T72" s="52"/>
      <c r="U72" s="52"/>
    </row>
    <row r="73" spans="1:21" ht="15.75" thickBot="1">
      <c r="A73" s="63"/>
      <c r="B73" s="64"/>
      <c r="C73" s="64"/>
      <c r="D73" s="64"/>
      <c r="E73" s="64"/>
      <c r="F73" s="65">
        <f t="shared" si="1"/>
        <v>0</v>
      </c>
      <c r="G73" s="65">
        <f t="shared" si="2"/>
        <v>0</v>
      </c>
      <c r="H73" s="65">
        <f t="shared" si="3"/>
        <v>0</v>
      </c>
      <c r="I73" s="66"/>
      <c r="J73" s="66"/>
      <c r="K73" s="52"/>
      <c r="L73" s="52"/>
      <c r="M73" s="52"/>
      <c r="N73" s="52"/>
      <c r="O73" s="52"/>
      <c r="P73" s="52"/>
      <c r="Q73" s="52"/>
      <c r="R73" s="52" t="s">
        <v>97</v>
      </c>
      <c r="S73" s="52"/>
      <c r="T73" s="52"/>
      <c r="U73" s="52"/>
    </row>
    <row r="74" spans="1:28" ht="15">
      <c r="A74" s="52"/>
      <c r="B74" s="74">
        <f>SUM(B4:B73)</f>
        <v>0</v>
      </c>
      <c r="C74" s="74">
        <f>SUM(C4:C73)</f>
        <v>0</v>
      </c>
      <c r="D74" s="74">
        <f>SUM(D4:D73)</f>
        <v>0</v>
      </c>
      <c r="E74" s="74">
        <f>SUM(E4:E73)</f>
        <v>0</v>
      </c>
      <c r="F74" s="74">
        <f>SUM(F4:F73)</f>
        <v>0</v>
      </c>
      <c r="G74" s="52" t="s">
        <v>36</v>
      </c>
      <c r="H74" s="74">
        <f>SUM(H4:H73)</f>
        <v>0</v>
      </c>
      <c r="I74" s="74">
        <f>SUM(I4:I73)</f>
        <v>0</v>
      </c>
      <c r="J74" s="74">
        <f>SUM(J4:J73)</f>
        <v>0</v>
      </c>
      <c r="K74" s="52"/>
      <c r="L74" s="52"/>
      <c r="M74" s="52"/>
      <c r="N74" s="52"/>
      <c r="O74" s="52"/>
      <c r="P74" s="52"/>
      <c r="Q74" s="52"/>
      <c r="R74" s="117"/>
      <c r="S74" s="118"/>
      <c r="T74" s="118"/>
      <c r="U74" s="118"/>
      <c r="V74" s="119"/>
      <c r="W74" s="119"/>
      <c r="X74" s="119"/>
      <c r="Y74" s="119"/>
      <c r="Z74" s="119"/>
      <c r="AA74" s="119"/>
      <c r="AB74" s="120"/>
    </row>
    <row r="75" spans="1:28" ht="15">
      <c r="A75" s="52"/>
      <c r="B75" s="52"/>
      <c r="C75" s="52"/>
      <c r="D75" s="52"/>
      <c r="E75" s="52"/>
      <c r="F75" s="52"/>
      <c r="G75" s="52"/>
      <c r="H75" s="73"/>
      <c r="I75" s="52"/>
      <c r="J75" s="52"/>
      <c r="K75" s="52"/>
      <c r="L75" s="52"/>
      <c r="M75" s="52"/>
      <c r="N75" s="52"/>
      <c r="O75" s="52"/>
      <c r="P75" s="52"/>
      <c r="Q75" s="52"/>
      <c r="R75" s="121"/>
      <c r="S75" s="122"/>
      <c r="T75" s="122"/>
      <c r="U75" s="122"/>
      <c r="V75" s="123"/>
      <c r="W75" s="123"/>
      <c r="X75" s="123"/>
      <c r="Y75" s="123"/>
      <c r="Z75" s="123"/>
      <c r="AA75" s="123"/>
      <c r="AB75" s="124"/>
    </row>
    <row r="76" spans="1:28" ht="15">
      <c r="A76" s="52"/>
      <c r="B76" s="52"/>
      <c r="C76" s="52"/>
      <c r="D76" s="52"/>
      <c r="E76" s="52"/>
      <c r="F76" s="52"/>
      <c r="G76" s="52"/>
      <c r="H76" s="73"/>
      <c r="I76" s="52"/>
      <c r="J76" s="52"/>
      <c r="K76" s="52"/>
      <c r="L76" s="52"/>
      <c r="M76" s="52"/>
      <c r="N76" s="52"/>
      <c r="O76" s="52"/>
      <c r="P76" s="52"/>
      <c r="Q76" s="52"/>
      <c r="R76" s="121"/>
      <c r="S76" s="122"/>
      <c r="T76" s="122"/>
      <c r="U76" s="122"/>
      <c r="V76" s="123"/>
      <c r="W76" s="123"/>
      <c r="X76" s="123"/>
      <c r="Y76" s="123"/>
      <c r="Z76" s="123"/>
      <c r="AA76" s="123"/>
      <c r="AB76" s="124"/>
    </row>
    <row r="77" spans="1:28" ht="15">
      <c r="A77" s="52"/>
      <c r="B77" s="52"/>
      <c r="C77" s="52"/>
      <c r="D77" s="52"/>
      <c r="E77" s="52"/>
      <c r="F77" s="52" t="s">
        <v>109</v>
      </c>
      <c r="G77" s="52"/>
      <c r="H77" s="73">
        <f>B74+C74+E74+F74+I74+Q65+N65+J74</f>
        <v>0</v>
      </c>
      <c r="I77" s="52"/>
      <c r="J77" s="52"/>
      <c r="K77" s="52"/>
      <c r="L77" s="52"/>
      <c r="M77" s="52"/>
      <c r="N77" s="52"/>
      <c r="O77" s="52"/>
      <c r="P77" s="52"/>
      <c r="Q77" s="52"/>
      <c r="R77" s="121"/>
      <c r="S77" s="122"/>
      <c r="T77" s="122"/>
      <c r="U77" s="122"/>
      <c r="V77" s="123"/>
      <c r="W77" s="123"/>
      <c r="X77" s="123"/>
      <c r="Y77" s="123"/>
      <c r="Z77" s="123"/>
      <c r="AA77" s="123"/>
      <c r="AB77" s="124"/>
    </row>
    <row r="78" spans="1:28" ht="15" hidden="1">
      <c r="A78" s="52"/>
      <c r="B78" s="52"/>
      <c r="C78" s="52"/>
      <c r="D78" s="52"/>
      <c r="E78" s="52"/>
      <c r="F78" s="52" t="s">
        <v>7</v>
      </c>
      <c r="G78" s="52"/>
      <c r="H78" s="73">
        <f>D74</f>
        <v>0</v>
      </c>
      <c r="I78" s="52"/>
      <c r="J78" s="52"/>
      <c r="K78" s="52"/>
      <c r="L78" s="52"/>
      <c r="M78" s="52"/>
      <c r="N78" s="52"/>
      <c r="O78" s="52"/>
      <c r="P78" s="52"/>
      <c r="Q78" s="52"/>
      <c r="R78" s="121"/>
      <c r="S78" s="122"/>
      <c r="T78" s="122"/>
      <c r="U78" s="122"/>
      <c r="V78" s="123"/>
      <c r="W78" s="123"/>
      <c r="X78" s="123"/>
      <c r="Y78" s="123"/>
      <c r="Z78" s="123"/>
      <c r="AA78" s="123"/>
      <c r="AB78" s="124"/>
    </row>
    <row r="79" spans="1:28" ht="15" hidden="1">
      <c r="A79" s="52"/>
      <c r="B79" s="52"/>
      <c r="C79" s="52"/>
      <c r="D79" s="52"/>
      <c r="E79" s="52"/>
      <c r="F79" s="52" t="s">
        <v>38</v>
      </c>
      <c r="G79" s="52"/>
      <c r="H79" s="73">
        <f>H74</f>
        <v>0</v>
      </c>
      <c r="I79" s="52"/>
      <c r="J79" s="52"/>
      <c r="K79" s="52"/>
      <c r="L79" s="52"/>
      <c r="M79" s="52"/>
      <c r="N79" s="52"/>
      <c r="O79" s="52"/>
      <c r="P79" s="52"/>
      <c r="Q79" s="52"/>
      <c r="R79" s="121"/>
      <c r="S79" s="122"/>
      <c r="T79" s="122"/>
      <c r="U79" s="122"/>
      <c r="V79" s="123"/>
      <c r="W79" s="123"/>
      <c r="X79" s="123"/>
      <c r="Y79" s="123"/>
      <c r="Z79" s="123"/>
      <c r="AA79" s="123"/>
      <c r="AB79" s="124"/>
    </row>
    <row r="80" spans="1:28" ht="15" hidden="1">
      <c r="A80" s="52"/>
      <c r="B80" s="52"/>
      <c r="C80" s="52"/>
      <c r="D80" s="52"/>
      <c r="E80" s="52"/>
      <c r="F80" s="52"/>
      <c r="G80" s="52"/>
      <c r="H80" s="73"/>
      <c r="I80" s="52"/>
      <c r="J80" s="52"/>
      <c r="K80" s="52"/>
      <c r="L80" s="52"/>
      <c r="M80" s="52"/>
      <c r="N80" s="52"/>
      <c r="O80" s="52"/>
      <c r="P80" s="52"/>
      <c r="Q80" s="52"/>
      <c r="R80" s="121"/>
      <c r="S80" s="122"/>
      <c r="T80" s="122"/>
      <c r="U80" s="122"/>
      <c r="V80" s="123"/>
      <c r="W80" s="123"/>
      <c r="X80" s="123"/>
      <c r="Y80" s="123"/>
      <c r="Z80" s="123"/>
      <c r="AA80" s="123"/>
      <c r="AB80" s="124"/>
    </row>
    <row r="81" spans="1:28" ht="15" hidden="1">
      <c r="A81" s="52"/>
      <c r="B81" s="52"/>
      <c r="C81" s="52"/>
      <c r="D81" s="52"/>
      <c r="E81" s="52"/>
      <c r="F81" s="52" t="s">
        <v>60</v>
      </c>
      <c r="G81" s="172">
        <v>0.045</v>
      </c>
      <c r="H81" s="73">
        <f>(H77+H78+H79)*G81</f>
        <v>0</v>
      </c>
      <c r="I81" s="52"/>
      <c r="J81" s="52"/>
      <c r="K81" s="52"/>
      <c r="L81" s="52"/>
      <c r="M81" s="52"/>
      <c r="N81" s="52"/>
      <c r="O81" s="52"/>
      <c r="P81" s="52"/>
      <c r="Q81" s="52"/>
      <c r="R81" s="121"/>
      <c r="S81" s="122"/>
      <c r="T81" s="122"/>
      <c r="U81" s="122"/>
      <c r="V81" s="123"/>
      <c r="W81" s="123"/>
      <c r="X81" s="123"/>
      <c r="Y81" s="123"/>
      <c r="Z81" s="123"/>
      <c r="AA81" s="123"/>
      <c r="AB81" s="124"/>
    </row>
    <row r="82" spans="1:28" ht="15" hidden="1">
      <c r="A82" s="52"/>
      <c r="B82" s="52"/>
      <c r="C82" s="52"/>
      <c r="D82" s="52"/>
      <c r="E82" s="52"/>
      <c r="F82" s="52"/>
      <c r="G82" s="52" t="s">
        <v>61</v>
      </c>
      <c r="H82" s="73">
        <f>H81*24.26%</f>
        <v>0</v>
      </c>
      <c r="I82" s="52"/>
      <c r="J82" s="52"/>
      <c r="K82" s="52"/>
      <c r="L82" s="52"/>
      <c r="M82" s="52"/>
      <c r="N82" s="52"/>
      <c r="O82" s="52"/>
      <c r="P82" s="52"/>
      <c r="Q82" s="52"/>
      <c r="R82" s="121"/>
      <c r="S82" s="122"/>
      <c r="T82" s="122"/>
      <c r="U82" s="122"/>
      <c r="V82" s="123"/>
      <c r="W82" s="123"/>
      <c r="X82" s="123"/>
      <c r="Y82" s="123"/>
      <c r="Z82" s="123"/>
      <c r="AA82" s="123"/>
      <c r="AB82" s="124"/>
    </row>
    <row r="83" spans="1:28" ht="15" hidden="1">
      <c r="A83" s="52"/>
      <c r="B83" s="52"/>
      <c r="C83" s="52"/>
      <c r="D83" s="52"/>
      <c r="E83" s="52"/>
      <c r="F83" s="52"/>
      <c r="G83" s="52"/>
      <c r="H83" s="73"/>
      <c r="I83" s="52"/>
      <c r="J83" s="52"/>
      <c r="K83" s="52"/>
      <c r="L83" s="52"/>
      <c r="M83" s="73"/>
      <c r="N83" s="52"/>
      <c r="O83" s="52"/>
      <c r="P83" s="52"/>
      <c r="Q83" s="52"/>
      <c r="R83" s="121"/>
      <c r="S83" s="122"/>
      <c r="T83" s="122"/>
      <c r="U83" s="122"/>
      <c r="V83" s="123"/>
      <c r="W83" s="123"/>
      <c r="X83" s="123"/>
      <c r="Y83" s="123"/>
      <c r="Z83" s="123"/>
      <c r="AA83" s="123"/>
      <c r="AB83" s="124"/>
    </row>
    <row r="84" spans="1:28" ht="15" hidden="1">
      <c r="A84" s="52"/>
      <c r="B84" s="52"/>
      <c r="C84" s="52"/>
      <c r="D84" s="52"/>
      <c r="E84" s="52"/>
      <c r="F84" s="52"/>
      <c r="G84" s="173" t="s">
        <v>77</v>
      </c>
      <c r="H84" s="74">
        <f>SUM(H77+H79+H81+H82)</f>
        <v>0</v>
      </c>
      <c r="I84" s="52"/>
      <c r="J84" s="52"/>
      <c r="K84" s="52"/>
      <c r="L84" s="52"/>
      <c r="M84" s="52"/>
      <c r="N84" s="52"/>
      <c r="O84" s="52"/>
      <c r="P84" s="52"/>
      <c r="Q84" s="52"/>
      <c r="R84" s="121"/>
      <c r="S84" s="122"/>
      <c r="T84" s="122"/>
      <c r="U84" s="122"/>
      <c r="V84" s="123"/>
      <c r="W84" s="123"/>
      <c r="X84" s="123"/>
      <c r="Y84" s="123"/>
      <c r="Z84" s="123"/>
      <c r="AA84" s="123"/>
      <c r="AB84" s="124"/>
    </row>
    <row r="85" spans="1:28" ht="15" hidden="1">
      <c r="A85" s="52"/>
      <c r="B85" s="52"/>
      <c r="C85" s="52"/>
      <c r="D85" s="52"/>
      <c r="E85" s="52"/>
      <c r="F85" s="52"/>
      <c r="G85" s="52"/>
      <c r="H85" s="73"/>
      <c r="I85" s="52"/>
      <c r="J85" s="52"/>
      <c r="K85" s="52"/>
      <c r="L85" s="52"/>
      <c r="M85" s="73"/>
      <c r="N85" s="52"/>
      <c r="O85" s="52"/>
      <c r="P85" s="52"/>
      <c r="Q85" s="52"/>
      <c r="R85" s="121"/>
      <c r="S85" s="122"/>
      <c r="T85" s="122"/>
      <c r="U85" s="122"/>
      <c r="V85" s="123"/>
      <c r="W85" s="123"/>
      <c r="X85" s="123"/>
      <c r="Y85" s="123"/>
      <c r="Z85" s="123"/>
      <c r="AA85" s="123"/>
      <c r="AB85" s="124"/>
    </row>
    <row r="86" spans="1:28" ht="15" hidden="1">
      <c r="A86" s="52"/>
      <c r="B86" s="52"/>
      <c r="C86" s="52"/>
      <c r="D86" s="52"/>
      <c r="E86" s="52"/>
      <c r="F86" s="52"/>
      <c r="G86" s="52"/>
      <c r="H86" s="73"/>
      <c r="I86" s="52"/>
      <c r="J86" s="52"/>
      <c r="K86" s="52"/>
      <c r="L86" s="52"/>
      <c r="M86" s="52"/>
      <c r="N86" s="52"/>
      <c r="O86" s="52"/>
      <c r="P86" s="52"/>
      <c r="Q86" s="52"/>
      <c r="R86" s="121"/>
      <c r="S86" s="122"/>
      <c r="T86" s="122"/>
      <c r="U86" s="122"/>
      <c r="V86" s="123"/>
      <c r="W86" s="123"/>
      <c r="X86" s="123"/>
      <c r="Y86" s="123"/>
      <c r="Z86" s="123"/>
      <c r="AA86" s="123"/>
      <c r="AB86" s="124"/>
    </row>
    <row r="87" spans="1:28" ht="15" hidden="1">
      <c r="A87" s="52"/>
      <c r="B87" s="52"/>
      <c r="C87" s="52"/>
      <c r="D87" s="52"/>
      <c r="E87" s="52"/>
      <c r="F87" s="52"/>
      <c r="G87" s="52" t="s">
        <v>34</v>
      </c>
      <c r="H87" s="171">
        <v>0.3917</v>
      </c>
      <c r="I87" s="52"/>
      <c r="J87" s="174" t="s">
        <v>110</v>
      </c>
      <c r="K87" s="52"/>
      <c r="L87" s="52"/>
      <c r="M87" s="52"/>
      <c r="N87" s="52"/>
      <c r="O87" s="52"/>
      <c r="P87" s="52"/>
      <c r="Q87" s="52"/>
      <c r="R87" s="121"/>
      <c r="S87" s="122"/>
      <c r="T87" s="122"/>
      <c r="U87" s="122"/>
      <c r="V87" s="123"/>
      <c r="W87" s="123"/>
      <c r="X87" s="123"/>
      <c r="Y87" s="123"/>
      <c r="Z87" s="123"/>
      <c r="AA87" s="123"/>
      <c r="AB87" s="124"/>
    </row>
    <row r="88" spans="1:28" ht="15" hidden="1">
      <c r="A88" s="52"/>
      <c r="B88" s="52"/>
      <c r="C88" s="52"/>
      <c r="D88" s="52"/>
      <c r="E88" s="52"/>
      <c r="F88" s="52"/>
      <c r="G88" s="52" t="s">
        <v>38</v>
      </c>
      <c r="H88" s="171">
        <v>0.3142</v>
      </c>
      <c r="I88" s="52"/>
      <c r="J88" s="61">
        <f>H77+H81+H82*H87</f>
        <v>0</v>
      </c>
      <c r="K88" s="52"/>
      <c r="L88" s="256"/>
      <c r="M88" s="257"/>
      <c r="N88" s="52"/>
      <c r="O88" s="52"/>
      <c r="P88" s="52"/>
      <c r="Q88" s="52"/>
      <c r="R88" s="121"/>
      <c r="S88" s="122"/>
      <c r="T88" s="122"/>
      <c r="U88" s="122"/>
      <c r="V88" s="123"/>
      <c r="W88" s="123"/>
      <c r="X88" s="123"/>
      <c r="Y88" s="123"/>
      <c r="Z88" s="123"/>
      <c r="AA88" s="123"/>
      <c r="AB88" s="124"/>
    </row>
    <row r="89" spans="6:28" ht="15" hidden="1">
      <c r="F89" s="52"/>
      <c r="G89" s="52"/>
      <c r="H89" s="52"/>
      <c r="I89" s="175" t="s">
        <v>96</v>
      </c>
      <c r="J89" s="61">
        <f>H77+H81+H82+J88</f>
        <v>0</v>
      </c>
      <c r="L89" s="52"/>
      <c r="M89" s="73"/>
      <c r="R89" s="125"/>
      <c r="S89" s="123"/>
      <c r="T89" s="123"/>
      <c r="U89" s="123"/>
      <c r="V89" s="123"/>
      <c r="W89" s="123"/>
      <c r="X89" s="123"/>
      <c r="Y89" s="123"/>
      <c r="Z89" s="123"/>
      <c r="AA89" s="123"/>
      <c r="AB89" s="124"/>
    </row>
    <row r="90" spans="6:28" ht="15" hidden="1">
      <c r="F90" s="52"/>
      <c r="G90" s="52"/>
      <c r="H90" s="52"/>
      <c r="I90" s="52"/>
      <c r="J90" s="52"/>
      <c r="L90" s="52"/>
      <c r="M90" s="73"/>
      <c r="R90" s="125"/>
      <c r="S90" s="123"/>
      <c r="T90" s="123"/>
      <c r="U90" s="123"/>
      <c r="V90" s="123"/>
      <c r="W90" s="123"/>
      <c r="X90" s="123"/>
      <c r="Y90" s="123"/>
      <c r="Z90" s="123"/>
      <c r="AA90" s="123"/>
      <c r="AB90" s="124"/>
    </row>
    <row r="91" spans="6:28" ht="15" hidden="1">
      <c r="F91" s="52"/>
      <c r="G91" s="52"/>
      <c r="H91" s="52"/>
      <c r="I91" s="52"/>
      <c r="J91" s="52"/>
      <c r="L91" s="52"/>
      <c r="M91" s="77"/>
      <c r="R91" s="125"/>
      <c r="S91" s="123"/>
      <c r="T91" s="123"/>
      <c r="U91" s="123"/>
      <c r="V91" s="123"/>
      <c r="W91" s="123"/>
      <c r="X91" s="123"/>
      <c r="Y91" s="123"/>
      <c r="Z91" s="123"/>
      <c r="AA91" s="123"/>
      <c r="AB91" s="124"/>
    </row>
    <row r="92" spans="6:28" ht="15">
      <c r="F92" s="52" t="s">
        <v>119</v>
      </c>
      <c r="G92" s="52"/>
      <c r="H92" s="73">
        <f>D74</f>
        <v>0</v>
      </c>
      <c r="I92" s="52"/>
      <c r="J92" s="52"/>
      <c r="R92" s="125"/>
      <c r="S92" s="123"/>
      <c r="T92" s="123"/>
      <c r="U92" s="123"/>
      <c r="V92" s="123"/>
      <c r="W92" s="123"/>
      <c r="X92" s="123"/>
      <c r="Y92" s="123"/>
      <c r="Z92" s="123"/>
      <c r="AA92" s="123"/>
      <c r="AB92" s="124"/>
    </row>
    <row r="93" spans="18:28" ht="15">
      <c r="R93" s="125"/>
      <c r="S93" s="123"/>
      <c r="T93" s="123"/>
      <c r="U93" s="123"/>
      <c r="V93" s="123"/>
      <c r="W93" s="123"/>
      <c r="X93" s="123"/>
      <c r="Y93" s="123"/>
      <c r="Z93" s="123"/>
      <c r="AA93" s="123"/>
      <c r="AB93" s="124"/>
    </row>
    <row r="94" spans="18:28" ht="15">
      <c r="R94" s="125"/>
      <c r="S94" s="123"/>
      <c r="T94" s="123"/>
      <c r="U94" s="123"/>
      <c r="V94" s="123"/>
      <c r="W94" s="123"/>
      <c r="X94" s="123"/>
      <c r="Y94" s="123"/>
      <c r="Z94" s="123"/>
      <c r="AA94" s="123"/>
      <c r="AB94" s="124"/>
    </row>
    <row r="95" spans="18:28" ht="15.75" thickBot="1">
      <c r="R95" s="126"/>
      <c r="S95" s="127"/>
      <c r="T95" s="127"/>
      <c r="U95" s="127"/>
      <c r="V95" s="127"/>
      <c r="W95" s="127"/>
      <c r="X95" s="127"/>
      <c r="Y95" s="127"/>
      <c r="Z95" s="127"/>
      <c r="AA95" s="127"/>
      <c r="AB95" s="128"/>
    </row>
  </sheetData>
  <sheetProtection password="CD04" sheet="1" selectLockedCells="1"/>
  <mergeCells count="3">
    <mergeCell ref="L2:P3"/>
    <mergeCell ref="L88:M88"/>
    <mergeCell ref="W17:X1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S75"/>
  <sheetViews>
    <sheetView zoomScalePageLayoutView="0" workbookViewId="0" topLeftCell="A2">
      <selection activeCell="I6" sqref="I6"/>
    </sheetView>
  </sheetViews>
  <sheetFormatPr defaultColWidth="9.140625" defaultRowHeight="15"/>
  <cols>
    <col min="1" max="1" width="6.140625" style="0" customWidth="1"/>
    <col min="2" max="2" width="8.28125" style="0" bestFit="1" customWidth="1"/>
    <col min="3" max="3" width="18.28125" style="0" bestFit="1" customWidth="1"/>
    <col min="4" max="4" width="17.28125" style="0" customWidth="1"/>
    <col min="5" max="5" width="14.00390625" style="0" customWidth="1"/>
    <col min="6" max="6" width="18.7109375" style="0" customWidth="1"/>
    <col min="7" max="7" width="20.00390625" style="0" customWidth="1"/>
    <col min="8" max="8" width="18.140625" style="0" customWidth="1"/>
    <col min="9" max="9" width="16.28125" style="0" bestFit="1" customWidth="1"/>
    <col min="10" max="10" width="17.140625" style="0" customWidth="1"/>
    <col min="11" max="11" width="19.140625" style="0" customWidth="1"/>
    <col min="12" max="12" width="17.57421875" style="0" customWidth="1"/>
    <col min="13" max="13" width="17.140625" style="0" customWidth="1"/>
    <col min="14" max="14" width="13.28125" style="0" customWidth="1"/>
    <col min="15" max="15" width="10.140625" style="0" bestFit="1" customWidth="1"/>
    <col min="16" max="16" width="20.140625" style="0" customWidth="1"/>
    <col min="17" max="23" width="9.28125" style="0" bestFit="1" customWidth="1"/>
  </cols>
  <sheetData>
    <row r="1" spans="1:2" ht="15">
      <c r="A1" s="261">
        <f>MALL!C5</f>
        <v>0</v>
      </c>
      <c r="B1" s="261"/>
    </row>
    <row r="2" spans="1:2" ht="15">
      <c r="A2" s="262">
        <f>MALL!C6</f>
        <v>0</v>
      </c>
      <c r="B2" s="263"/>
    </row>
    <row r="3" spans="2:10" ht="15.75" thickBot="1">
      <c r="B3" s="260" t="s">
        <v>52</v>
      </c>
      <c r="C3" s="260"/>
      <c r="D3" s="260"/>
      <c r="E3" s="260"/>
      <c r="F3" s="260"/>
      <c r="G3" s="88"/>
      <c r="H3" s="88"/>
      <c r="I3" s="88"/>
      <c r="J3" s="88"/>
    </row>
    <row r="4" spans="2:10" ht="15.75" thickBot="1">
      <c r="B4" s="201"/>
      <c r="C4" s="201"/>
      <c r="D4" s="201"/>
      <c r="E4" s="201"/>
      <c r="F4" s="201"/>
      <c r="G4" s="86"/>
      <c r="H4" s="192" t="s">
        <v>123</v>
      </c>
      <c r="I4" s="195">
        <v>0.2426</v>
      </c>
      <c r="J4" s="88"/>
    </row>
    <row r="5" spans="2:10" ht="15">
      <c r="B5" s="201"/>
      <c r="C5" s="86" t="s">
        <v>122</v>
      </c>
      <c r="D5" s="210">
        <f>Sammanställning!H77</f>
        <v>0</v>
      </c>
      <c r="E5" s="201"/>
      <c r="F5" s="209" t="s">
        <v>7</v>
      </c>
      <c r="G5" s="210">
        <f>Sammanställning!H92</f>
        <v>0</v>
      </c>
      <c r="H5" s="192" t="s">
        <v>55</v>
      </c>
      <c r="I5" s="195">
        <v>0.3142</v>
      </c>
      <c r="J5" s="88"/>
    </row>
    <row r="6" spans="2:10" ht="15.75" thickBot="1">
      <c r="B6" s="201"/>
      <c r="C6" s="86" t="s">
        <v>53</v>
      </c>
      <c r="D6" s="210">
        <f>D5*I6</f>
        <v>0</v>
      </c>
      <c r="E6" s="201"/>
      <c r="F6" s="86" t="s">
        <v>53</v>
      </c>
      <c r="G6" s="210">
        <f>G5*I6</f>
        <v>0</v>
      </c>
      <c r="H6" s="193" t="s">
        <v>100</v>
      </c>
      <c r="I6" s="197"/>
      <c r="J6" s="88"/>
    </row>
    <row r="7" spans="2:10" ht="16.5" thickBot="1" thickTop="1">
      <c r="B7" s="201"/>
      <c r="C7" s="86" t="s">
        <v>124</v>
      </c>
      <c r="D7" s="210">
        <f>D5*I5</f>
        <v>0</v>
      </c>
      <c r="E7" s="201"/>
      <c r="F7" s="86" t="s">
        <v>124</v>
      </c>
      <c r="G7" s="210">
        <f>G5*I5</f>
        <v>0</v>
      </c>
      <c r="H7" s="194"/>
      <c r="I7" s="196">
        <f>SUM(I5:I6)</f>
        <v>0.3142</v>
      </c>
      <c r="J7" s="88"/>
    </row>
    <row r="8" spans="2:10" ht="15">
      <c r="B8" s="201"/>
      <c r="C8" s="86" t="s">
        <v>123</v>
      </c>
      <c r="D8" s="210">
        <f>D6*I4</f>
        <v>0</v>
      </c>
      <c r="E8" s="201"/>
      <c r="F8" s="86" t="s">
        <v>123</v>
      </c>
      <c r="G8" s="210">
        <f>G6*I4</f>
        <v>0</v>
      </c>
      <c r="H8" s="86"/>
      <c r="I8" s="86"/>
      <c r="J8" s="88"/>
    </row>
    <row r="9" spans="2:10" ht="15">
      <c r="B9" s="201"/>
      <c r="C9" s="201"/>
      <c r="D9" s="210"/>
      <c r="E9" s="201"/>
      <c r="F9" s="201"/>
      <c r="G9" s="210"/>
      <c r="H9" s="86"/>
      <c r="I9" s="86"/>
      <c r="J9" s="88"/>
    </row>
    <row r="10" spans="2:10" ht="15">
      <c r="B10" s="201"/>
      <c r="C10" s="201" t="s">
        <v>125</v>
      </c>
      <c r="D10" s="211">
        <f>SUM(D5:D9)</f>
        <v>0</v>
      </c>
      <c r="E10" s="201"/>
      <c r="F10" s="201" t="s">
        <v>126</v>
      </c>
      <c r="G10" s="211">
        <f>SUM(G5:G9)</f>
        <v>0</v>
      </c>
      <c r="H10" s="86"/>
      <c r="I10" s="86"/>
      <c r="J10" s="88"/>
    </row>
    <row r="11" spans="2:10" ht="15">
      <c r="B11" s="201"/>
      <c r="C11" s="201"/>
      <c r="D11" s="211"/>
      <c r="E11" s="201"/>
      <c r="F11" s="201"/>
      <c r="G11" s="211"/>
      <c r="H11" s="86"/>
      <c r="I11" s="86"/>
      <c r="J11" s="88"/>
    </row>
    <row r="12" spans="2:10" ht="15">
      <c r="B12" s="201"/>
      <c r="C12" s="201"/>
      <c r="D12" s="211"/>
      <c r="E12" s="201"/>
      <c r="F12" s="201"/>
      <c r="G12" s="211"/>
      <c r="H12" s="86"/>
      <c r="I12" s="86"/>
      <c r="J12" s="88"/>
    </row>
    <row r="13" spans="2:10" ht="15">
      <c r="B13" s="201"/>
      <c r="C13" s="201"/>
      <c r="D13" s="211"/>
      <c r="E13" s="201"/>
      <c r="F13" s="201"/>
      <c r="G13" s="211"/>
      <c r="H13" s="86"/>
      <c r="I13" s="86"/>
      <c r="J13" s="88"/>
    </row>
    <row r="14" spans="2:10" ht="15.75" thickBot="1">
      <c r="B14" s="201"/>
      <c r="C14" s="105" t="s">
        <v>98</v>
      </c>
      <c r="D14" s="105"/>
      <c r="E14" s="105"/>
      <c r="F14" s="105"/>
      <c r="G14" s="105"/>
      <c r="H14" s="105"/>
      <c r="I14" s="86"/>
      <c r="J14" s="88"/>
    </row>
    <row r="15" spans="2:10" ht="16.5" thickBot="1" thickTop="1">
      <c r="B15" s="201"/>
      <c r="C15" s="129" t="s">
        <v>99</v>
      </c>
      <c r="D15" s="155">
        <f>L36</f>
        <v>0</v>
      </c>
      <c r="E15" s="130"/>
      <c r="F15" s="130"/>
      <c r="G15" s="130"/>
      <c r="H15" s="131"/>
      <c r="I15" s="86"/>
      <c r="J15" s="105" t="s">
        <v>101</v>
      </c>
    </row>
    <row r="16" spans="2:19" ht="16.5" thickBot="1" thickTop="1">
      <c r="B16" s="201"/>
      <c r="C16" s="132" t="s">
        <v>55</v>
      </c>
      <c r="D16" s="133">
        <v>0.3142</v>
      </c>
      <c r="E16" s="134">
        <f>D15*D16</f>
        <v>0</v>
      </c>
      <c r="F16" s="106"/>
      <c r="G16" s="106"/>
      <c r="H16" s="135"/>
      <c r="I16" s="86"/>
      <c r="J16" s="139"/>
      <c r="K16" s="140"/>
      <c r="L16" s="140"/>
      <c r="M16" s="140"/>
      <c r="N16" s="140"/>
      <c r="O16" s="140"/>
      <c r="P16" s="140"/>
      <c r="Q16" s="140"/>
      <c r="R16" s="140"/>
      <c r="S16" s="141"/>
    </row>
    <row r="17" spans="2:19" ht="15">
      <c r="B17" s="201"/>
      <c r="C17" s="132" t="s">
        <v>100</v>
      </c>
      <c r="D17" s="203">
        <f>I6</f>
        <v>0</v>
      </c>
      <c r="E17" s="134">
        <f>D17*D15</f>
        <v>0</v>
      </c>
      <c r="F17" s="106"/>
      <c r="G17" s="106"/>
      <c r="H17" s="135"/>
      <c r="I17" s="86"/>
      <c r="J17" s="142"/>
      <c r="K17" s="143"/>
      <c r="L17" s="143"/>
      <c r="M17" s="143"/>
      <c r="N17" s="143"/>
      <c r="O17" s="143"/>
      <c r="P17" s="143"/>
      <c r="Q17" s="143"/>
      <c r="R17" s="143"/>
      <c r="S17" s="144"/>
    </row>
    <row r="18" spans="2:19" ht="15">
      <c r="B18" s="201"/>
      <c r="C18" s="132"/>
      <c r="D18" s="106"/>
      <c r="E18" s="134">
        <f>SUM(E16:E17)</f>
        <v>0</v>
      </c>
      <c r="F18" s="106"/>
      <c r="G18" s="106"/>
      <c r="H18" s="135"/>
      <c r="I18" s="86"/>
      <c r="J18" s="142"/>
      <c r="K18" s="143"/>
      <c r="L18" s="143"/>
      <c r="M18" s="143"/>
      <c r="N18" s="143"/>
      <c r="O18" s="143"/>
      <c r="P18" s="143"/>
      <c r="Q18" s="143"/>
      <c r="R18" s="143"/>
      <c r="S18" s="144"/>
    </row>
    <row r="19" spans="2:19" ht="15">
      <c r="B19" s="201"/>
      <c r="C19" s="132"/>
      <c r="D19" s="106"/>
      <c r="E19" s="106"/>
      <c r="F19" s="106"/>
      <c r="G19" s="106"/>
      <c r="H19" s="135"/>
      <c r="I19" s="86"/>
      <c r="J19" s="142"/>
      <c r="K19" s="143"/>
      <c r="L19" s="143"/>
      <c r="M19" s="143"/>
      <c r="N19" s="143"/>
      <c r="O19" s="143"/>
      <c r="P19" s="143"/>
      <c r="Q19" s="143"/>
      <c r="R19" s="143"/>
      <c r="S19" s="144"/>
    </row>
    <row r="20" spans="2:19" ht="15">
      <c r="B20" s="201"/>
      <c r="C20" s="132" t="s">
        <v>102</v>
      </c>
      <c r="D20" s="106"/>
      <c r="E20" s="106" t="s">
        <v>103</v>
      </c>
      <c r="F20" s="106"/>
      <c r="G20" s="106"/>
      <c r="H20" s="135"/>
      <c r="I20" s="86"/>
      <c r="J20" s="142"/>
      <c r="K20" s="143"/>
      <c r="L20" s="143"/>
      <c r="M20" s="143"/>
      <c r="N20" s="143"/>
      <c r="O20" s="143"/>
      <c r="P20" s="143"/>
      <c r="Q20" s="143"/>
      <c r="R20" s="143"/>
      <c r="S20" s="144"/>
    </row>
    <row r="21" spans="2:19" ht="15">
      <c r="B21" s="201"/>
      <c r="C21" s="132" t="s">
        <v>127</v>
      </c>
      <c r="D21" s="204">
        <f>G6</f>
        <v>0</v>
      </c>
      <c r="E21" s="106"/>
      <c r="F21" s="106"/>
      <c r="G21" s="106"/>
      <c r="H21" s="135"/>
      <c r="I21" s="86"/>
      <c r="J21" s="142"/>
      <c r="K21" s="143"/>
      <c r="L21" s="143"/>
      <c r="M21" s="143"/>
      <c r="N21" s="143"/>
      <c r="O21" s="143"/>
      <c r="P21" s="143"/>
      <c r="Q21" s="143"/>
      <c r="R21" s="143"/>
      <c r="S21" s="144"/>
    </row>
    <row r="22" spans="2:19" ht="15.75" thickBot="1">
      <c r="B22" s="201"/>
      <c r="C22" s="136" t="s">
        <v>128</v>
      </c>
      <c r="D22" s="204">
        <f>G7</f>
        <v>0</v>
      </c>
      <c r="E22" s="106"/>
      <c r="F22" s="106"/>
      <c r="G22" s="106"/>
      <c r="H22" s="135"/>
      <c r="I22" s="86"/>
      <c r="J22" s="142"/>
      <c r="K22" s="143"/>
      <c r="L22" s="143"/>
      <c r="M22" s="143"/>
      <c r="N22" s="143"/>
      <c r="O22" s="143"/>
      <c r="P22" s="143"/>
      <c r="Q22" s="143"/>
      <c r="R22" s="143"/>
      <c r="S22" s="144"/>
    </row>
    <row r="23" spans="2:19" ht="15.75" thickTop="1">
      <c r="B23" s="201"/>
      <c r="C23" s="132" t="s">
        <v>129</v>
      </c>
      <c r="D23" s="204">
        <f>D6</f>
        <v>0</v>
      </c>
      <c r="E23" s="106"/>
      <c r="F23" s="156">
        <f>(D23+D21)-E17</f>
        <v>0</v>
      </c>
      <c r="G23" s="106"/>
      <c r="H23" s="135"/>
      <c r="I23" s="86"/>
      <c r="J23" s="142"/>
      <c r="K23" s="143"/>
      <c r="L23" s="143"/>
      <c r="M23" s="143"/>
      <c r="N23" s="143"/>
      <c r="O23" s="143"/>
      <c r="P23" s="143"/>
      <c r="Q23" s="143"/>
      <c r="R23" s="143"/>
      <c r="S23" s="144"/>
    </row>
    <row r="24" spans="2:19" ht="15.75" thickBot="1">
      <c r="B24" s="201"/>
      <c r="C24" s="136" t="s">
        <v>130</v>
      </c>
      <c r="D24" s="204">
        <f>D7</f>
        <v>0</v>
      </c>
      <c r="E24" s="137"/>
      <c r="F24" s="157">
        <f>(D24+D22)-E16</f>
        <v>0</v>
      </c>
      <c r="G24" s="137"/>
      <c r="H24" s="138"/>
      <c r="I24" s="86"/>
      <c r="J24" s="142"/>
      <c r="K24" s="143"/>
      <c r="L24" s="143"/>
      <c r="M24" s="143"/>
      <c r="N24" s="143"/>
      <c r="O24" s="143"/>
      <c r="P24" s="143"/>
      <c r="Q24" s="143"/>
      <c r="R24" s="143"/>
      <c r="S24" s="144"/>
    </row>
    <row r="25" spans="2:19" ht="15.75" thickTop="1">
      <c r="B25" s="201"/>
      <c r="C25" s="201"/>
      <c r="D25" s="201"/>
      <c r="E25" s="201"/>
      <c r="F25" s="201"/>
      <c r="G25" s="86"/>
      <c r="H25" s="86"/>
      <c r="I25" s="86"/>
      <c r="J25" s="142"/>
      <c r="K25" s="143"/>
      <c r="L25" s="143"/>
      <c r="M25" s="143"/>
      <c r="N25" s="143"/>
      <c r="O25" s="143"/>
      <c r="P25" s="143"/>
      <c r="Q25" s="143"/>
      <c r="R25" s="143"/>
      <c r="S25" s="144"/>
    </row>
    <row r="26" spans="2:19" ht="15">
      <c r="B26" s="201"/>
      <c r="C26" s="201"/>
      <c r="D26" s="201"/>
      <c r="E26" s="201"/>
      <c r="F26" s="201"/>
      <c r="G26" s="86"/>
      <c r="H26" s="86"/>
      <c r="I26" s="86"/>
      <c r="J26" s="142"/>
      <c r="K26" s="143"/>
      <c r="L26" s="143"/>
      <c r="M26" s="143"/>
      <c r="N26" s="143"/>
      <c r="O26" s="143"/>
      <c r="P26" s="143"/>
      <c r="Q26" s="143"/>
      <c r="R26" s="143"/>
      <c r="S26" s="144"/>
    </row>
    <row r="27" spans="2:19" ht="15">
      <c r="B27" s="201"/>
      <c r="C27" s="201"/>
      <c r="D27" s="201"/>
      <c r="E27" s="201"/>
      <c r="F27" s="201"/>
      <c r="G27" s="86"/>
      <c r="H27" s="86"/>
      <c r="I27" s="86"/>
      <c r="J27" s="142"/>
      <c r="K27" s="143"/>
      <c r="L27" s="143"/>
      <c r="M27" s="143"/>
      <c r="N27" s="143"/>
      <c r="O27" s="143"/>
      <c r="P27" s="143"/>
      <c r="Q27" s="143"/>
      <c r="R27" s="143"/>
      <c r="S27" s="144"/>
    </row>
    <row r="28" spans="2:19" ht="15">
      <c r="B28" s="201"/>
      <c r="C28" s="201"/>
      <c r="D28" s="201"/>
      <c r="E28" s="201"/>
      <c r="F28" s="201"/>
      <c r="G28" s="86"/>
      <c r="H28" s="86"/>
      <c r="I28" s="86"/>
      <c r="J28" s="142"/>
      <c r="K28" s="143"/>
      <c r="L28" s="143"/>
      <c r="M28" s="143"/>
      <c r="N28" s="143"/>
      <c r="O28" s="143"/>
      <c r="P28" s="143"/>
      <c r="Q28" s="143"/>
      <c r="R28" s="143"/>
      <c r="S28" s="144"/>
    </row>
    <row r="29" spans="2:19" ht="15">
      <c r="B29" s="201"/>
      <c r="C29" s="201"/>
      <c r="D29" s="201"/>
      <c r="E29" s="201"/>
      <c r="F29" s="201"/>
      <c r="G29" s="86"/>
      <c r="H29" s="86"/>
      <c r="I29" s="86"/>
      <c r="J29" s="142"/>
      <c r="K29" s="143"/>
      <c r="L29" s="143"/>
      <c r="M29" s="143"/>
      <c r="N29" s="143"/>
      <c r="O29" s="143"/>
      <c r="P29" s="143"/>
      <c r="Q29" s="143"/>
      <c r="R29" s="143"/>
      <c r="S29" s="144"/>
    </row>
    <row r="30" spans="2:19" ht="15">
      <c r="B30" s="201"/>
      <c r="C30" s="201"/>
      <c r="D30" s="201"/>
      <c r="E30" s="201"/>
      <c r="F30" s="201"/>
      <c r="G30" s="86"/>
      <c r="H30" s="86"/>
      <c r="I30" s="86"/>
      <c r="J30" s="142"/>
      <c r="K30" s="143"/>
      <c r="L30" s="143"/>
      <c r="M30" s="143"/>
      <c r="N30" s="143"/>
      <c r="O30" s="143"/>
      <c r="P30" s="143"/>
      <c r="Q30" s="143"/>
      <c r="R30" s="143"/>
      <c r="S30" s="144"/>
    </row>
    <row r="31" spans="2:19" ht="15">
      <c r="B31" s="201"/>
      <c r="C31" s="201"/>
      <c r="D31" s="201"/>
      <c r="E31" s="201"/>
      <c r="F31" s="201"/>
      <c r="G31" s="86"/>
      <c r="H31" s="86"/>
      <c r="I31" s="86"/>
      <c r="J31" s="142"/>
      <c r="K31" s="143"/>
      <c r="L31" s="143"/>
      <c r="M31" s="143"/>
      <c r="N31" s="143"/>
      <c r="O31" s="143"/>
      <c r="P31" s="143"/>
      <c r="Q31" s="143"/>
      <c r="R31" s="143"/>
      <c r="S31" s="144"/>
    </row>
    <row r="32" spans="2:19" ht="15.75" thickBot="1">
      <c r="B32" s="201"/>
      <c r="C32" s="201"/>
      <c r="D32" s="201"/>
      <c r="E32" s="201"/>
      <c r="F32" s="201"/>
      <c r="G32" s="86"/>
      <c r="H32" s="86"/>
      <c r="I32" s="86"/>
      <c r="J32" s="142"/>
      <c r="K32" s="143"/>
      <c r="L32" s="143"/>
      <c r="M32" s="143"/>
      <c r="N32" s="143"/>
      <c r="O32" s="143"/>
      <c r="P32" s="143"/>
      <c r="Q32" s="143"/>
      <c r="R32" s="143"/>
      <c r="S32" s="144"/>
    </row>
    <row r="33" spans="2:19" ht="15">
      <c r="B33" s="201"/>
      <c r="C33" s="201"/>
      <c r="D33" s="201"/>
      <c r="E33" s="201"/>
      <c r="F33" s="201"/>
      <c r="G33" s="86"/>
      <c r="H33" s="86"/>
      <c r="I33" s="86"/>
      <c r="J33" s="145">
        <f>SUM(J17:J32)</f>
        <v>0</v>
      </c>
      <c r="K33" s="146">
        <f aca="true" t="shared" si="0" ref="K33:S33">SUM(K17:K32)</f>
        <v>0</v>
      </c>
      <c r="L33" s="146">
        <f t="shared" si="0"/>
        <v>0</v>
      </c>
      <c r="M33" s="146">
        <f t="shared" si="0"/>
        <v>0</v>
      </c>
      <c r="N33" s="146">
        <f t="shared" si="0"/>
        <v>0</v>
      </c>
      <c r="O33" s="146">
        <f t="shared" si="0"/>
        <v>0</v>
      </c>
      <c r="P33" s="146">
        <f t="shared" si="0"/>
        <v>0</v>
      </c>
      <c r="Q33" s="146">
        <f t="shared" si="0"/>
        <v>0</v>
      </c>
      <c r="R33" s="146">
        <f t="shared" si="0"/>
        <v>0</v>
      </c>
      <c r="S33" s="147">
        <f t="shared" si="0"/>
        <v>0</v>
      </c>
    </row>
    <row r="34" spans="2:19" ht="15">
      <c r="B34" s="201"/>
      <c r="C34" s="201"/>
      <c r="D34" s="201"/>
      <c r="E34" s="201"/>
      <c r="F34" s="201"/>
      <c r="G34" s="86"/>
      <c r="H34" s="86"/>
      <c r="I34" s="86"/>
      <c r="J34" s="148"/>
      <c r="K34" s="149"/>
      <c r="L34" s="149"/>
      <c r="M34" s="149"/>
      <c r="N34" s="149"/>
      <c r="O34" s="149"/>
      <c r="P34" s="149"/>
      <c r="Q34" s="149"/>
      <c r="R34" s="149"/>
      <c r="S34" s="150"/>
    </row>
    <row r="35" spans="2:19" ht="15">
      <c r="B35" s="201"/>
      <c r="C35" s="201"/>
      <c r="D35" s="201"/>
      <c r="E35" s="201"/>
      <c r="F35" s="201"/>
      <c r="G35" s="86"/>
      <c r="H35" s="86"/>
      <c r="I35" s="86"/>
      <c r="J35" s="148"/>
      <c r="K35" s="149"/>
      <c r="L35" s="149"/>
      <c r="M35" s="149"/>
      <c r="N35" s="149"/>
      <c r="O35" s="149"/>
      <c r="P35" s="149"/>
      <c r="Q35" s="149"/>
      <c r="R35" s="149"/>
      <c r="S35" s="150"/>
    </row>
    <row r="36" spans="2:19" ht="15">
      <c r="B36" s="201"/>
      <c r="C36" s="201"/>
      <c r="D36" s="201"/>
      <c r="E36" s="201"/>
      <c r="F36" s="201"/>
      <c r="G36" s="86"/>
      <c r="H36" s="86"/>
      <c r="I36" s="86"/>
      <c r="J36" s="148"/>
      <c r="K36" s="149" t="s">
        <v>36</v>
      </c>
      <c r="L36" s="151">
        <f>SUM(J33:S33)</f>
        <v>0</v>
      </c>
      <c r="M36" s="149"/>
      <c r="N36" s="149"/>
      <c r="O36" s="149"/>
      <c r="P36" s="149"/>
      <c r="Q36" s="149"/>
      <c r="R36" s="149"/>
      <c r="S36" s="150"/>
    </row>
    <row r="37" spans="2:19" ht="15.75" thickBot="1">
      <c r="B37" s="201"/>
      <c r="C37" s="201"/>
      <c r="D37" s="201"/>
      <c r="E37" s="201"/>
      <c r="F37" s="201"/>
      <c r="G37" s="86"/>
      <c r="H37" s="86"/>
      <c r="I37" s="86"/>
      <c r="J37" s="152"/>
      <c r="K37" s="153"/>
      <c r="L37" s="153"/>
      <c r="M37" s="153"/>
      <c r="N37" s="153"/>
      <c r="O37" s="153"/>
      <c r="P37" s="153"/>
      <c r="Q37" s="153"/>
      <c r="R37" s="153"/>
      <c r="S37" s="154"/>
    </row>
    <row r="38" spans="2:10" ht="15.75" thickTop="1">
      <c r="B38" s="201"/>
      <c r="C38" s="201"/>
      <c r="D38" s="201"/>
      <c r="E38" s="201"/>
      <c r="F38" s="201"/>
      <c r="G38" s="86"/>
      <c r="H38" s="86"/>
      <c r="I38" s="86"/>
      <c r="J38" s="88"/>
    </row>
    <row r="39" spans="2:10" ht="15" hidden="1">
      <c r="B39" s="201"/>
      <c r="C39" s="201"/>
      <c r="D39" s="201"/>
      <c r="E39" s="201"/>
      <c r="F39" s="201"/>
      <c r="G39" s="86"/>
      <c r="H39" s="86"/>
      <c r="I39" s="86"/>
      <c r="J39" s="88"/>
    </row>
    <row r="40" spans="2:10" ht="15" hidden="1">
      <c r="B40" s="201"/>
      <c r="C40" s="201"/>
      <c r="D40" s="201"/>
      <c r="E40" s="201"/>
      <c r="F40" s="201"/>
      <c r="G40" s="86"/>
      <c r="H40" s="86"/>
      <c r="I40" s="86"/>
      <c r="J40" s="88"/>
    </row>
    <row r="41" spans="2:10" ht="15" hidden="1">
      <c r="B41" s="201"/>
      <c r="C41" s="201"/>
      <c r="D41" s="201"/>
      <c r="E41" s="201"/>
      <c r="F41" s="201"/>
      <c r="G41" s="86"/>
      <c r="H41" s="86"/>
      <c r="I41" s="86"/>
      <c r="J41" s="88"/>
    </row>
    <row r="42" spans="2:10" ht="15.75" hidden="1" thickBot="1">
      <c r="B42" s="86"/>
      <c r="C42" s="86"/>
      <c r="D42" s="86"/>
      <c r="E42" s="86"/>
      <c r="F42" s="86"/>
      <c r="G42" s="88"/>
      <c r="H42" s="88"/>
      <c r="I42" s="88"/>
      <c r="J42" s="88"/>
    </row>
    <row r="43" spans="2:16" ht="15.75" hidden="1" thickBot="1">
      <c r="B43" s="86" t="s">
        <v>53</v>
      </c>
      <c r="C43" s="199">
        <f>(F46*(1+I43)*I44)</f>
        <v>0</v>
      </c>
      <c r="D43" s="86"/>
      <c r="E43" s="86" t="s">
        <v>54</v>
      </c>
      <c r="F43" s="89">
        <f>Sammanställning!H77</f>
        <v>0</v>
      </c>
      <c r="G43" s="88"/>
      <c r="H43" s="192" t="s">
        <v>55</v>
      </c>
      <c r="I43" s="195">
        <v>0.3142</v>
      </c>
      <c r="J43" s="198"/>
      <c r="K43" s="105" t="s">
        <v>98</v>
      </c>
      <c r="L43" s="105"/>
      <c r="M43" s="105"/>
      <c r="N43" s="105"/>
      <c r="O43" s="105"/>
      <c r="P43" s="105"/>
    </row>
    <row r="44" spans="2:16" ht="16.5" hidden="1" thickBot="1" thickTop="1">
      <c r="B44" s="86" t="s">
        <v>55</v>
      </c>
      <c r="C44" s="199">
        <f>F46*I43</f>
        <v>0</v>
      </c>
      <c r="D44" s="86"/>
      <c r="E44" s="86" t="s">
        <v>56</v>
      </c>
      <c r="F44" s="89">
        <f>Sammanställning!H92</f>
        <v>0</v>
      </c>
      <c r="G44" s="88"/>
      <c r="H44" s="193" t="s">
        <v>100</v>
      </c>
      <c r="I44" s="197"/>
      <c r="J44" s="88"/>
      <c r="K44" s="129" t="s">
        <v>99</v>
      </c>
      <c r="L44" s="155">
        <f>P74</f>
        <v>0</v>
      </c>
      <c r="M44" s="130"/>
      <c r="N44" s="130"/>
      <c r="O44" s="130"/>
      <c r="P44" s="131"/>
    </row>
    <row r="45" spans="2:16" ht="16.5" hidden="1" thickBot="1" thickTop="1">
      <c r="B45" s="86"/>
      <c r="C45" s="199"/>
      <c r="D45" s="86"/>
      <c r="E45" s="86"/>
      <c r="F45" s="89"/>
      <c r="G45" s="88"/>
      <c r="H45" s="194"/>
      <c r="I45" s="196">
        <f>SUM(I43:I44)</f>
        <v>0.3142</v>
      </c>
      <c r="J45" s="88"/>
      <c r="K45" s="132" t="s">
        <v>55</v>
      </c>
      <c r="L45" s="133">
        <v>0.3142</v>
      </c>
      <c r="M45" s="134">
        <f>L44*L45</f>
        <v>0</v>
      </c>
      <c r="N45" s="106"/>
      <c r="O45" s="106"/>
      <c r="P45" s="135"/>
    </row>
    <row r="46" spans="2:16" ht="15" hidden="1">
      <c r="B46" s="90" t="s">
        <v>36</v>
      </c>
      <c r="C46" s="91">
        <f>SUM(C43:C44)</f>
        <v>0</v>
      </c>
      <c r="D46" s="86"/>
      <c r="E46" s="90" t="s">
        <v>36</v>
      </c>
      <c r="F46" s="91">
        <f>SUM(F43:F45)</f>
        <v>0</v>
      </c>
      <c r="G46" s="88"/>
      <c r="H46" s="88"/>
      <c r="I46" s="88"/>
      <c r="J46" s="88"/>
      <c r="K46" s="132" t="s">
        <v>100</v>
      </c>
      <c r="L46" s="203">
        <f>I44</f>
        <v>0</v>
      </c>
      <c r="M46" s="134">
        <f>L46*L44</f>
        <v>0</v>
      </c>
      <c r="N46" s="106"/>
      <c r="O46" s="106"/>
      <c r="P46" s="135"/>
    </row>
    <row r="47" spans="2:16" ht="15" hidden="1">
      <c r="B47" s="86"/>
      <c r="C47" s="86"/>
      <c r="D47" s="86"/>
      <c r="E47" s="86"/>
      <c r="F47" s="86"/>
      <c r="G47" s="88"/>
      <c r="H47" s="88"/>
      <c r="I47" s="88"/>
      <c r="J47" s="88"/>
      <c r="K47" s="132"/>
      <c r="L47" s="106"/>
      <c r="M47" s="134">
        <f>SUM(M45:M46)</f>
        <v>0</v>
      </c>
      <c r="N47" s="106"/>
      <c r="O47" s="106"/>
      <c r="P47" s="135"/>
    </row>
    <row r="48" spans="2:16" ht="15" hidden="1">
      <c r="B48" s="86"/>
      <c r="C48" s="86"/>
      <c r="D48" s="86"/>
      <c r="E48" s="86"/>
      <c r="F48" s="86"/>
      <c r="G48" s="88"/>
      <c r="H48" s="88"/>
      <c r="I48" s="88"/>
      <c r="J48" s="88"/>
      <c r="K48" s="132"/>
      <c r="L48" s="106"/>
      <c r="M48" s="106"/>
      <c r="N48" s="106"/>
      <c r="O48" s="106"/>
      <c r="P48" s="135"/>
    </row>
    <row r="49" spans="2:16" ht="15" hidden="1">
      <c r="B49" s="86"/>
      <c r="C49" s="86"/>
      <c r="D49" s="86"/>
      <c r="E49" s="86"/>
      <c r="F49" s="86"/>
      <c r="G49" s="88"/>
      <c r="H49" s="88"/>
      <c r="I49" s="88"/>
      <c r="J49" s="88"/>
      <c r="K49" s="132" t="s">
        <v>102</v>
      </c>
      <c r="L49" s="106"/>
      <c r="M49" s="106" t="s">
        <v>103</v>
      </c>
      <c r="N49" s="106"/>
      <c r="O49" s="106"/>
      <c r="P49" s="135"/>
    </row>
    <row r="50" spans="2:16" ht="15" hidden="1">
      <c r="B50" s="86"/>
      <c r="C50" s="86"/>
      <c r="D50" s="92" t="e">
        <f>C46/F46</f>
        <v>#DIV/0!</v>
      </c>
      <c r="E50" s="86"/>
      <c r="F50" s="86"/>
      <c r="G50" s="88"/>
      <c r="H50" s="88"/>
      <c r="I50" s="88"/>
      <c r="J50" s="88"/>
      <c r="K50" s="132" t="s">
        <v>53</v>
      </c>
      <c r="L50" s="204">
        <f>C43</f>
        <v>0</v>
      </c>
      <c r="M50" s="106"/>
      <c r="N50" s="156">
        <f>L50-M46</f>
        <v>0</v>
      </c>
      <c r="O50" s="106"/>
      <c r="P50" s="135"/>
    </row>
    <row r="51" spans="2:16" ht="15.75" hidden="1" thickBot="1">
      <c r="B51" s="86"/>
      <c r="C51" s="86"/>
      <c r="D51" s="86"/>
      <c r="E51" s="86"/>
      <c r="F51" s="86"/>
      <c r="G51" s="93"/>
      <c r="H51" s="88"/>
      <c r="I51" s="88"/>
      <c r="J51" s="88"/>
      <c r="K51" s="136" t="s">
        <v>55</v>
      </c>
      <c r="L51" s="204">
        <f>C44</f>
        <v>0</v>
      </c>
      <c r="M51" s="137"/>
      <c r="N51" s="157">
        <f>L51-M45</f>
        <v>0</v>
      </c>
      <c r="O51" s="137"/>
      <c r="P51" s="138"/>
    </row>
    <row r="52" spans="2:10" ht="15.75" hidden="1" thickTop="1">
      <c r="B52" s="86"/>
      <c r="C52" s="86"/>
      <c r="D52" s="86"/>
      <c r="E52" s="86"/>
      <c r="F52" s="86"/>
      <c r="G52" s="93"/>
      <c r="H52" s="88"/>
      <c r="I52" s="88"/>
      <c r="J52" s="88"/>
    </row>
    <row r="53" spans="2:11" ht="15" hidden="1">
      <c r="B53" s="86"/>
      <c r="C53" s="86"/>
      <c r="D53" s="86" t="s">
        <v>57</v>
      </c>
      <c r="E53" s="87" t="e">
        <f>SUM(F43*(D50+F45))</f>
        <v>#DIV/0!</v>
      </c>
      <c r="F53" s="94" t="s">
        <v>36</v>
      </c>
      <c r="G53" s="95" t="e">
        <f>SUM(F43+E53)</f>
        <v>#DIV/0!</v>
      </c>
      <c r="H53" s="103"/>
      <c r="I53" s="87" t="e">
        <f>G53/D64</f>
        <v>#DIV/0!</v>
      </c>
      <c r="J53" s="87" t="e">
        <f>I53*H61</f>
        <v>#DIV/0!</v>
      </c>
      <c r="K53" s="85"/>
    </row>
    <row r="54" spans="2:11" ht="15" hidden="1">
      <c r="B54" s="86"/>
      <c r="C54" s="86"/>
      <c r="D54" s="86" t="s">
        <v>58</v>
      </c>
      <c r="E54" s="87" t="e">
        <f>SUM(F44*D50)</f>
        <v>#DIV/0!</v>
      </c>
      <c r="F54" s="96" t="s">
        <v>59</v>
      </c>
      <c r="G54" s="97" t="e">
        <f>F44+E54</f>
        <v>#DIV/0!</v>
      </c>
      <c r="H54" s="103"/>
      <c r="I54" s="87" t="e">
        <f>G54/D64</f>
        <v>#DIV/0!</v>
      </c>
      <c r="J54" s="87" t="e">
        <f>I54*H61</f>
        <v>#DIV/0!</v>
      </c>
      <c r="K54" s="85"/>
    </row>
    <row r="55" spans="2:11" ht="15">
      <c r="B55" s="86"/>
      <c r="C55" s="86"/>
      <c r="D55" s="86"/>
      <c r="E55" s="87"/>
      <c r="F55" s="96"/>
      <c r="G55" s="97"/>
      <c r="H55" s="103"/>
      <c r="I55" s="87"/>
      <c r="J55" s="87"/>
      <c r="K55" s="85"/>
    </row>
    <row r="56" spans="2:10" ht="15">
      <c r="B56" s="86"/>
      <c r="C56" s="86"/>
      <c r="D56" s="86"/>
      <c r="E56" s="87"/>
      <c r="F56" s="86"/>
      <c r="G56" s="86"/>
      <c r="H56" s="88"/>
      <c r="I56" s="88"/>
      <c r="J56" s="88"/>
    </row>
    <row r="57" spans="2:10" ht="15">
      <c r="B57" s="88"/>
      <c r="C57" s="88"/>
      <c r="D57" s="88"/>
      <c r="E57" s="88"/>
      <c r="F57" s="88"/>
      <c r="G57" s="88"/>
      <c r="H57" s="88"/>
      <c r="I57" s="88"/>
      <c r="J57" s="88"/>
    </row>
    <row r="58" spans="2:10" ht="15">
      <c r="B58" s="212"/>
      <c r="C58" s="213" t="s">
        <v>87</v>
      </c>
      <c r="D58" s="199">
        <f>L36</f>
        <v>0</v>
      </c>
      <c r="E58" s="212"/>
      <c r="F58" s="88"/>
      <c r="G58" s="88"/>
      <c r="H58" s="88"/>
      <c r="I58" s="88"/>
      <c r="J58" s="88"/>
    </row>
    <row r="59" spans="2:10" ht="15">
      <c r="B59" s="199">
        <f>MALL!L3</f>
        <v>0</v>
      </c>
      <c r="C59" s="213" t="s">
        <v>79</v>
      </c>
      <c r="D59" s="199">
        <f>D10+G10</f>
        <v>0</v>
      </c>
      <c r="E59" s="213"/>
      <c r="F59" s="86"/>
      <c r="G59" s="86"/>
      <c r="H59" s="86"/>
      <c r="I59" s="86"/>
      <c r="J59" s="86"/>
    </row>
    <row r="60" spans="2:10" ht="36" customHeight="1" thickBot="1">
      <c r="B60" s="86"/>
      <c r="C60" s="86" t="s">
        <v>88</v>
      </c>
      <c r="D60" s="99">
        <f>D59-D58</f>
        <v>0</v>
      </c>
      <c r="E60" s="264" t="e">
        <f>SUM(D60/(D61+D62))</f>
        <v>#DIV/0!</v>
      </c>
      <c r="F60" s="86"/>
      <c r="G60" s="86"/>
      <c r="H60" s="100" t="s">
        <v>80</v>
      </c>
      <c r="I60" s="86"/>
      <c r="J60" s="86"/>
    </row>
    <row r="61" spans="2:10" ht="15.75" thickTop="1">
      <c r="B61" s="86"/>
      <c r="C61" s="86" t="s">
        <v>81</v>
      </c>
      <c r="D61" s="104"/>
      <c r="E61" s="265"/>
      <c r="F61" s="86"/>
      <c r="G61" s="201" t="s">
        <v>82</v>
      </c>
      <c r="H61" s="89">
        <f>D62</f>
        <v>0</v>
      </c>
      <c r="I61" s="86" t="s">
        <v>36</v>
      </c>
      <c r="J61" s="101" t="e">
        <f>SUM(E60*H61)</f>
        <v>#DIV/0!</v>
      </c>
    </row>
    <row r="62" spans="2:10" ht="15">
      <c r="B62" s="86"/>
      <c r="C62" s="86" t="s">
        <v>80</v>
      </c>
      <c r="D62" s="102"/>
      <c r="E62" s="86"/>
      <c r="F62" s="86"/>
      <c r="G62" s="86"/>
      <c r="H62" s="86"/>
      <c r="I62" s="86"/>
      <c r="J62" s="86"/>
    </row>
    <row r="63" spans="2:10" ht="15">
      <c r="B63" s="86"/>
      <c r="C63" s="86"/>
      <c r="D63" s="86"/>
      <c r="E63" s="86"/>
      <c r="F63" s="86"/>
      <c r="G63" s="86"/>
      <c r="H63" s="86"/>
      <c r="I63" s="86"/>
      <c r="J63" s="86"/>
    </row>
    <row r="64" spans="2:10" ht="15.75" thickBot="1">
      <c r="B64" s="88"/>
      <c r="C64" s="86" t="s">
        <v>89</v>
      </c>
      <c r="D64" s="87">
        <f>D61+D62</f>
        <v>0</v>
      </c>
      <c r="E64" s="88"/>
      <c r="F64" s="88"/>
      <c r="G64" s="88"/>
      <c r="H64" s="88"/>
      <c r="I64" s="88"/>
      <c r="J64" s="88"/>
    </row>
    <row r="65" spans="2:10" ht="31.5" customHeight="1" thickBot="1">
      <c r="B65" s="86" t="s">
        <v>84</v>
      </c>
      <c r="C65" s="86"/>
      <c r="D65" s="86"/>
      <c r="E65" s="86"/>
      <c r="F65" s="86"/>
      <c r="G65" s="88"/>
      <c r="H65" s="266" t="s">
        <v>105</v>
      </c>
      <c r="I65" s="267"/>
      <c r="J65" s="88"/>
    </row>
    <row r="66" spans="2:10" ht="15">
      <c r="B66" s="87">
        <f>MALL!L3</f>
        <v>0</v>
      </c>
      <c r="C66" s="98"/>
      <c r="D66" s="89"/>
      <c r="E66" s="89"/>
      <c r="F66" s="89"/>
      <c r="G66" s="88"/>
      <c r="H66" s="166" t="s">
        <v>39</v>
      </c>
      <c r="I66" s="167">
        <f>Sammanställning!R65</f>
        <v>0</v>
      </c>
      <c r="J66" s="86"/>
    </row>
    <row r="67" spans="2:10" ht="15">
      <c r="B67" s="86"/>
      <c r="C67" s="98" t="s">
        <v>8</v>
      </c>
      <c r="D67" s="89" t="e">
        <f>J53</f>
        <v>#DIV/0!</v>
      </c>
      <c r="E67" s="89"/>
      <c r="F67" s="89" t="e">
        <f>D67/B66</f>
        <v>#DIV/0!</v>
      </c>
      <c r="G67" s="88"/>
      <c r="H67" s="166" t="s">
        <v>106</v>
      </c>
      <c r="I67" s="167">
        <f>D64</f>
        <v>0</v>
      </c>
      <c r="J67" s="86"/>
    </row>
    <row r="68" spans="2:10" ht="15">
      <c r="B68" s="86"/>
      <c r="C68" s="98" t="s">
        <v>56</v>
      </c>
      <c r="D68" s="89" t="e">
        <f>J54</f>
        <v>#DIV/0!</v>
      </c>
      <c r="E68" s="89"/>
      <c r="F68" s="89" t="e">
        <f>D68/B66</f>
        <v>#DIV/0!</v>
      </c>
      <c r="G68" s="88"/>
      <c r="H68" s="166" t="s">
        <v>107</v>
      </c>
      <c r="I68" s="167" t="e">
        <f>I66/I67</f>
        <v>#DIV/0!</v>
      </c>
      <c r="J68" s="86"/>
    </row>
    <row r="69" spans="2:10" ht="15.75" thickBot="1">
      <c r="B69" s="86"/>
      <c r="C69" s="98" t="s">
        <v>85</v>
      </c>
      <c r="D69" s="89"/>
      <c r="E69" s="89"/>
      <c r="F69" s="89"/>
      <c r="G69" s="88"/>
      <c r="H69" s="166" t="s">
        <v>80</v>
      </c>
      <c r="I69" s="167">
        <f>H61</f>
        <v>0</v>
      </c>
      <c r="J69" s="86"/>
    </row>
    <row r="70" spans="2:10" ht="16.5" thickBot="1" thickTop="1">
      <c r="B70" s="86"/>
      <c r="C70" s="98" t="s">
        <v>78</v>
      </c>
      <c r="D70" s="89"/>
      <c r="E70" s="89"/>
      <c r="F70" s="89"/>
      <c r="G70" s="88"/>
      <c r="H70" s="168" t="s">
        <v>108</v>
      </c>
      <c r="I70" s="169" t="e">
        <f>I68*I69</f>
        <v>#DIV/0!</v>
      </c>
      <c r="J70" s="86"/>
    </row>
    <row r="71" spans="2:10" ht="15">
      <c r="B71" s="86"/>
      <c r="C71" s="98" t="s">
        <v>31</v>
      </c>
      <c r="D71" s="89"/>
      <c r="E71" s="89"/>
      <c r="F71" s="89"/>
      <c r="G71" s="88"/>
      <c r="H71" s="86"/>
      <c r="I71" s="86"/>
      <c r="J71" s="86"/>
    </row>
    <row r="72" spans="2:10" ht="15">
      <c r="B72" s="86"/>
      <c r="C72" s="98"/>
      <c r="D72" s="89"/>
      <c r="E72" s="89"/>
      <c r="F72" s="89"/>
      <c r="G72" s="88"/>
      <c r="H72" s="86"/>
      <c r="I72" s="86"/>
      <c r="J72" s="86"/>
    </row>
    <row r="73" spans="2:10" ht="15">
      <c r="B73" s="86"/>
      <c r="C73" s="98" t="s">
        <v>86</v>
      </c>
      <c r="D73" s="102" t="e">
        <f>SUM(D67:D72)</f>
        <v>#DIV/0!</v>
      </c>
      <c r="E73" s="89"/>
      <c r="F73" s="89"/>
      <c r="G73" s="88"/>
      <c r="H73" s="86"/>
      <c r="I73" s="86"/>
      <c r="J73" s="86"/>
    </row>
    <row r="74" spans="2:10" ht="15">
      <c r="B74" s="86"/>
      <c r="C74" s="98"/>
      <c r="D74" s="98"/>
      <c r="E74" s="98"/>
      <c r="F74" s="98"/>
      <c r="G74" s="88"/>
      <c r="H74" s="88"/>
      <c r="I74" s="88"/>
      <c r="J74" s="88"/>
    </row>
    <row r="75" spans="2:10" ht="15">
      <c r="B75" s="88"/>
      <c r="C75" s="88"/>
      <c r="D75" s="88"/>
      <c r="E75" s="88"/>
      <c r="F75" s="88"/>
      <c r="G75" s="88"/>
      <c r="H75" s="88"/>
      <c r="I75" s="88"/>
      <c r="J75" s="88"/>
    </row>
  </sheetData>
  <sheetProtection password="CD04" sheet="1" objects="1" scenarios="1" selectLockedCells="1"/>
  <mergeCells count="5">
    <mergeCell ref="B3:F3"/>
    <mergeCell ref="A1:B1"/>
    <mergeCell ref="A2:B2"/>
    <mergeCell ref="E60:E61"/>
    <mergeCell ref="H65:I65"/>
  </mergeCells>
  <printOptions/>
  <pageMargins left="0.11811023622047245" right="0.03937007874015748" top="0.15748031496062992" bottom="0.15748031496062992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Borlänge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and02eme</dc:creator>
  <cp:keywords/>
  <dc:description/>
  <cp:lastModifiedBy>Marie Laurén Edin</cp:lastModifiedBy>
  <cp:lastPrinted>2018-11-20T05:47:40Z</cp:lastPrinted>
  <dcterms:created xsi:type="dcterms:W3CDTF">2013-12-10T13:23:20Z</dcterms:created>
  <dcterms:modified xsi:type="dcterms:W3CDTF">2018-11-20T05:50:01Z</dcterms:modified>
  <cp:category/>
  <cp:version/>
  <cp:contentType/>
  <cp:contentStatus/>
</cp:coreProperties>
</file>